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arnarlax.sharepoint.com/sites/Administration/Shared Documents/Grænt bókhald - Green accounting/2021/"/>
    </mc:Choice>
  </mc:AlternateContent>
  <xr:revisionPtr revIDLastSave="13" documentId="8_{F72D70A3-4DB3-4A84-BEFE-C854A7BEC92D}" xr6:coauthVersionLast="47" xr6:coauthVersionMax="47" xr10:uidLastSave="{0E0D8F0A-1927-429A-8AD5-890140591F2E}"/>
  <bookViews>
    <workbookView xWindow="-120" yWindow="-120" windowWidth="29040" windowHeight="15840" tabRatio="812" activeTab="2" xr2:uid="{00000000-000D-0000-FFFF-FFFF00000000}"/>
  </bookViews>
  <sheets>
    <sheet name="Forsíða front page" sheetId="1" r:id="rId1"/>
    <sheet name="CEO statement" sheetId="13" r:id="rId2"/>
    <sheet name="Revision letter EY" sheetId="16" r:id="rId3"/>
    <sheet name="Almennt General" sheetId="2" r:id="rId4"/>
    <sheet name="Eldisiðnaður Aquaculture" sheetId="11" r:id="rId5"/>
  </sheets>
  <definedNames>
    <definedName name="_xlnm.Print_Area" localSheetId="3">'Almennt General'!$A$1:$H$163</definedName>
    <definedName name="_xlnm.Print_Area" localSheetId="4">'Eldisiðnaður Aquaculture'!$A$1:$G$214</definedName>
    <definedName name="_xlnm.Print_Area" localSheetId="0">'Forsíða front page'!$B$1:$M$33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7" i="11" l="1"/>
  <c r="F199" i="11"/>
  <c r="F198" i="11"/>
  <c r="F44" i="11"/>
  <c r="G67" i="2" l="1"/>
  <c r="F143" i="11"/>
  <c r="F8" i="11"/>
  <c r="G70" i="2" s="1"/>
  <c r="F129" i="11"/>
  <c r="F130" i="11" s="1"/>
  <c r="F121" i="11"/>
  <c r="F122" i="11" s="1"/>
  <c r="F81" i="11"/>
  <c r="F191" i="11"/>
  <c r="F140" i="11"/>
  <c r="F37" i="11"/>
  <c r="F43" i="11" s="1"/>
  <c r="F16" i="11"/>
  <c r="F137" i="11"/>
  <c r="F138" i="11" s="1"/>
  <c r="F178" i="11"/>
  <c r="F151" i="11"/>
  <c r="F179" i="11"/>
  <c r="F166" i="11"/>
  <c r="F165" i="11"/>
  <c r="F162" i="11"/>
  <c r="F160" i="11"/>
  <c r="F159" i="11"/>
  <c r="F163" i="11"/>
  <c r="F161" i="11"/>
  <c r="F150" i="11"/>
  <c r="F155" i="11"/>
  <c r="F156" i="11"/>
  <c r="F211" i="11"/>
  <c r="F210" i="11" s="1"/>
  <c r="F20" i="11"/>
  <c r="F24" i="11"/>
  <c r="F30" i="11"/>
  <c r="G69" i="2"/>
  <c r="G68" i="2"/>
  <c r="G62" i="2"/>
  <c r="F195" i="11" l="1"/>
  <c r="F33" i="11"/>
  <c r="B35" i="11" l="1"/>
  <c r="B35" i="1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2" authorId="0" shapeId="0" xr:uid="{00000000-0006-0000-03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300-000003000000}">
      <text>
        <r>
          <rPr>
            <sz val="8"/>
            <color indexed="81"/>
            <rFont val="Tahoma"/>
            <family val="2"/>
          </rPr>
          <t>Bætið línum við þá liði sem þarf með því að fara í INSERT - ROW efst á skjánum.</t>
        </r>
      </text>
    </comment>
    <comment ref="C47" authorId="1" shapeId="0" xr:uid="{00000000-0006-0000-0300-000004000000}">
      <text>
        <r>
          <rPr>
            <sz val="8"/>
            <color indexed="81"/>
            <rFont val="Tahoma"/>
            <family val="2"/>
          </rPr>
          <t>Skv. fylgiskjali með reglugerð um grænt bókhald</t>
        </r>
      </text>
    </comment>
    <comment ref="C51" authorId="1" shapeId="0" xr:uid="{00000000-0006-0000-03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52" authorId="1" shapeId="0" xr:uid="{00000000-0006-0000-03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53" authorId="1" shapeId="0" xr:uid="{00000000-0006-0000-0300-000007000000}">
      <text>
        <r>
          <rPr>
            <sz val="8"/>
            <color indexed="81"/>
            <rFont val="Tahoma"/>
            <family val="2"/>
          </rPr>
          <t>Staðfesting stjórnar á að upplýsingar sem fram koma í skýrslu um grænt bókhald séu réttar.</t>
        </r>
      </text>
    </comment>
    <comment ref="C54" authorId="1" shapeId="0" xr:uid="{00000000-0006-0000-0300-000008000000}">
      <text>
        <r>
          <rPr>
            <sz val="8"/>
            <color indexed="81"/>
            <rFont val="Tahoma"/>
            <family val="2"/>
          </rPr>
          <t xml:space="preserve">Undirskrift óháðs og hlutlauss endurskoanda sem endurskoðar græna bókhaldið. </t>
        </r>
      </text>
    </comment>
    <comment ref="B55" authorId="1" shapeId="0" xr:uid="{00000000-0006-0000-03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68" authorId="0" shapeId="0" xr:uid="{00000000-0006-0000-0300-00000A000000}">
      <text>
        <r>
          <rPr>
            <sz val="8"/>
            <color indexed="81"/>
            <rFont val="Tahoma"/>
            <family val="2"/>
          </rPr>
          <t>Sýnið hráefni sem nýtt var t.d. umbúðir á framleiðslueiningu (kg/framleiðsluvöru).</t>
        </r>
      </text>
    </comment>
    <comment ref="C70" authorId="0" shapeId="0" xr:uid="{6EB8393E-6384-4B2F-B1B7-23FE69119C8F}">
      <text>
        <r>
          <rPr>
            <sz val="8"/>
            <color indexed="81"/>
            <rFont val="Tahoma"/>
            <family val="2"/>
          </rPr>
          <t>Sýnið hráefni sem nýtt var t.d. umbúðir á framleiðslueiningu (kg/framleiðsluvöru).</t>
        </r>
      </text>
    </comment>
    <comment ref="B89" authorId="0" shapeId="0" xr:uid="{00000000-0006-0000-03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90" authorId="1" shapeId="0" xr:uid="{00000000-0006-0000-03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91" authorId="1" shapeId="0" xr:uid="{00000000-0006-0000-03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94" authorId="0" shapeId="0" xr:uid="{00000000-0006-0000-03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98" authorId="1" shapeId="0" xr:uid="{00000000-0006-0000-0300-00000F000000}">
      <text>
        <r>
          <rPr>
            <sz val="8"/>
            <color indexed="81"/>
            <rFont val="Tahoma"/>
            <family val="2"/>
          </rPr>
          <t xml:space="preserve">Tegund búnaðar ásamt heiti búnaðar, heiti framleiðanda eða önnur auðkenni </t>
        </r>
      </text>
    </comment>
    <comment ref="H98" authorId="1" shapeId="0" xr:uid="{00000000-0006-0000-0300-000010000000}">
      <text>
        <r>
          <rPr>
            <sz val="8"/>
            <color indexed="81"/>
            <rFont val="Tahoma"/>
            <family val="2"/>
          </rPr>
          <t>Gott, ábótavant, ekki vitað</t>
        </r>
      </text>
    </comment>
    <comment ref="C111" authorId="1" shapeId="0" xr:uid="{00000000-0006-0000-0300-000011000000}">
      <text>
        <r>
          <rPr>
            <b/>
            <sz val="8"/>
            <color indexed="81"/>
            <rFont val="Tahoma"/>
            <family val="2"/>
          </rPr>
          <t>Eftir því sem við á</t>
        </r>
      </text>
    </comment>
    <comment ref="C114" authorId="1" shapeId="0" xr:uid="{00000000-0006-0000-0300-000012000000}">
      <text>
        <r>
          <rPr>
            <sz val="8"/>
            <color indexed="81"/>
            <rFont val="Tahoma"/>
            <family val="2"/>
          </rPr>
          <t>Svara með almennum texta. Einnig má vísa til viðameiri texta eða skýrslna í viðhengi.</t>
        </r>
      </text>
    </comment>
    <comment ref="C115" authorId="0" shapeId="0" xr:uid="{00000000-0006-0000-03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116" authorId="1" shapeId="0" xr:uid="{00000000-0006-0000-0300-000014000000}">
      <text>
        <r>
          <rPr>
            <sz val="8"/>
            <color indexed="81"/>
            <rFont val="Tahoma"/>
            <family val="2"/>
          </rPr>
          <t>Svara með almennum texta. Einnig má vísa til viðameiri texta eða skýrslna í viðhengi.</t>
        </r>
      </text>
    </comment>
    <comment ref="C118" authorId="1" shapeId="0" xr:uid="{00000000-0006-0000-0300-000015000000}">
      <text>
        <r>
          <rPr>
            <sz val="8"/>
            <color indexed="81"/>
            <rFont val="Tahoma"/>
            <family val="2"/>
          </rPr>
          <t>Svara með almennum texta. Einnig má vísa til viðameiri texta eða skýrslna í viðhengi.</t>
        </r>
      </text>
    </comment>
    <comment ref="C120" authorId="1" shapeId="0" xr:uid="{00000000-0006-0000-0300-000016000000}">
      <text>
        <r>
          <rPr>
            <sz val="8"/>
            <color indexed="81"/>
            <rFont val="Tahoma"/>
            <family val="2"/>
          </rPr>
          <t>Svara með almennum texta. Einnig má vísa til viðameiri texta eða skýrslna í viðhengi.</t>
        </r>
      </text>
    </comment>
    <comment ref="C122" authorId="1" shapeId="0" xr:uid="{00000000-0006-0000-0300-000017000000}">
      <text>
        <r>
          <rPr>
            <sz val="8"/>
            <color indexed="81"/>
            <rFont val="Tahoma"/>
            <family val="2"/>
          </rPr>
          <t>Svara með almennum texta. Einnig má vísa til viðameiri texta eða skýrslna í viðhengi.</t>
        </r>
      </text>
    </comment>
    <comment ref="C124" authorId="1" shapeId="0" xr:uid="{00000000-0006-0000-0300-000018000000}">
      <text>
        <r>
          <rPr>
            <sz val="8"/>
            <color indexed="81"/>
            <rFont val="Tahoma"/>
            <family val="2"/>
          </rPr>
          <t>Svara með almennum texta. Einnig má vísa til viðameiri texta eða skýrslna í viðhengi.</t>
        </r>
      </text>
    </comment>
    <comment ref="C126" authorId="1" shapeId="0" xr:uid="{00000000-0006-0000-0300-000019000000}">
      <text>
        <r>
          <rPr>
            <sz val="8"/>
            <color indexed="81"/>
            <rFont val="Tahoma"/>
            <family val="2"/>
          </rPr>
          <t>Svara með almennum texta. Einnig má vísa til viðameiri texta eða skýrslna í viðhengi.</t>
        </r>
      </text>
    </comment>
    <comment ref="C128" authorId="1" shapeId="0" xr:uid="{00000000-0006-0000-0300-00001A000000}">
      <text>
        <r>
          <rPr>
            <sz val="8"/>
            <color indexed="81"/>
            <rFont val="Tahoma"/>
            <family val="2"/>
          </rPr>
          <t>Svara með almennum texta. Einnig má vísa til viðameiri texta eða skýrslna í viðhengi.</t>
        </r>
      </text>
    </comment>
    <comment ref="C129" authorId="0" shapeId="0" xr:uid="{00000000-0006-0000-03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30" authorId="1" shapeId="0" xr:uid="{00000000-0006-0000-03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32" authorId="1" shapeId="0" xr:uid="{00000000-0006-0000-0300-00001D000000}">
      <text>
        <r>
          <rPr>
            <sz val="8"/>
            <color indexed="81"/>
            <rFont val="Tahoma"/>
            <family val="2"/>
          </rPr>
          <t>Svara með almennum texta. Einnig má vísa til viðameiri texta eða skýrslna í viðhengi.</t>
        </r>
      </text>
    </comment>
    <comment ref="C134" authorId="1" shapeId="0" xr:uid="{00000000-0006-0000-0300-00001E000000}">
      <text>
        <r>
          <rPr>
            <sz val="8"/>
            <color indexed="81"/>
            <rFont val="Tahoma"/>
            <family val="2"/>
          </rPr>
          <t>Svara með almennum texta. Einnig má vísa til viðameiri texta eða skýrslna í viðhengi.</t>
        </r>
      </text>
    </comment>
    <comment ref="C136" authorId="1" shapeId="0" xr:uid="{00000000-0006-0000-0300-00001F000000}">
      <text>
        <r>
          <rPr>
            <sz val="8"/>
            <color indexed="81"/>
            <rFont val="Tahoma"/>
            <family val="2"/>
          </rPr>
          <t>Svara með almennum texta. Einnig má vísa til viðameiri texta eða skýrslna í viðhengi.</t>
        </r>
      </text>
    </comment>
    <comment ref="C138" authorId="1" shapeId="0" xr:uid="{00000000-0006-0000-0300-000020000000}">
      <text>
        <r>
          <rPr>
            <sz val="8"/>
            <color indexed="81"/>
            <rFont val="Tahoma"/>
            <family val="2"/>
          </rPr>
          <t>Svara með almennum texta. Einnig má vísa til viðameiri texta eða skýrslna í viðhengi.</t>
        </r>
      </text>
    </comment>
    <comment ref="C140" authorId="1" shapeId="0" xr:uid="{00000000-0006-0000-03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400-000001000000}">
      <text>
        <r>
          <rPr>
            <sz val="8"/>
            <color indexed="81"/>
            <rFont val="Tahoma"/>
            <family val="2"/>
          </rPr>
          <t>Bætið línum við þennan lið með því að fara í Insert - Rows efst á skjánum.</t>
        </r>
      </text>
    </comment>
    <comment ref="D6" authorId="0" shapeId="0" xr:uid="{F0A162DD-5D93-4DA8-9F84-37AE961AB79D}">
      <text>
        <r>
          <rPr>
            <sz val="8"/>
            <color indexed="81"/>
            <rFont val="Tahoma"/>
            <family val="2"/>
          </rPr>
          <t>Bætið línum við þennan lið með því að fara í Insert - Rows efst á skjánum.</t>
        </r>
      </text>
    </comment>
    <comment ref="D34" authorId="0" shapeId="0" xr:uid="{00000000-0006-0000-0400-000005000000}">
      <text>
        <r>
          <rPr>
            <sz val="8"/>
            <color indexed="81"/>
            <rFont val="Tahoma"/>
            <family val="2"/>
          </rPr>
          <t>Bætið línum við þennan lið með því að fara í Insert - Rows efst á skjánum.</t>
        </r>
      </text>
    </comment>
    <comment ref="D35" authorId="0" shapeId="0" xr:uid="{00000000-0006-0000-0400-000006000000}">
      <text>
        <r>
          <rPr>
            <sz val="8"/>
            <color indexed="81"/>
            <rFont val="Tahoma"/>
            <family val="2"/>
          </rPr>
          <t>Bætið línum við þennan lið með því að fara í Insert - Rows efst á skjánum.</t>
        </r>
      </text>
    </comment>
    <comment ref="D113" authorId="0" shapeId="0" xr:uid="{00000000-0006-0000-0400-000007000000}">
      <text>
        <r>
          <rPr>
            <sz val="8"/>
            <color indexed="81"/>
            <rFont val="Tahoma"/>
            <family val="2"/>
          </rPr>
          <t>Bætið línum við þennan lið með því að fara í Insert - Rows efst á skjánum.</t>
        </r>
      </text>
    </comment>
    <comment ref="D197" authorId="0" shapeId="0" xr:uid="{00000000-0006-0000-0400-00000A000000}">
      <text>
        <r>
          <rPr>
            <sz val="8"/>
            <color indexed="81"/>
            <rFont val="Tahoma"/>
            <family val="2"/>
          </rPr>
          <t>Bætið línum við þennan lið með því að fara í Insert - Rows efst á skjánum.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<sst xmlns="http://schemas.openxmlformats.org/spreadsheetml/2006/main" count="810" uniqueCount="476">
  <si>
    <t>Umhverfisstofnun</t>
  </si>
  <si>
    <t xml:space="preserve">  Grænt bókhald</t>
  </si>
  <si>
    <t>vegna ársins 2019</t>
  </si>
  <si>
    <t>Fyrirtæki:</t>
  </si>
  <si>
    <t>Arnarlax ehf. og Fjarðalax ehf.</t>
  </si>
  <si>
    <t>Dagsetning</t>
  </si>
  <si>
    <t>Undirskrift</t>
  </si>
  <si>
    <t>Skýrslu þessa skal senda til Umhverfisstofnunar eða viðeigandi heilbrigðiseftirlits 
ásamt fylgiskjölum, þ.m.t. skýrslu stjórnar og skýrslu endurskoðanda, fyrir 1. maí 2019</t>
  </si>
  <si>
    <t>1.</t>
  </si>
  <si>
    <t>1.1.</t>
  </si>
  <si>
    <t xml:space="preserve">Arnarlax ehf. Kt. 580310-0600. </t>
  </si>
  <si>
    <t>1.2.</t>
  </si>
  <si>
    <t>Strandgata 1, 465 Bíldudal</t>
  </si>
  <si>
    <t>1.3.</t>
  </si>
  <si>
    <t>1.4.</t>
  </si>
  <si>
    <t>Haganes (FE-1105)</t>
  </si>
  <si>
    <t>1. 65°40.210'N 23°32.730'W</t>
  </si>
  <si>
    <t>2. 65°40.720'N 23°33.770'W</t>
  </si>
  <si>
    <t>3. 65°41.240'N 23°33.440'W</t>
  </si>
  <si>
    <t>4. 65°41.030'N 23°33.810'W</t>
  </si>
  <si>
    <t>Laugardalur (FE-1144)</t>
  </si>
  <si>
    <t>1. 65°39.277'N 23°56.974'W</t>
  </si>
  <si>
    <t>2. 65°39.581'N 23°56.524'W</t>
  </si>
  <si>
    <t>3. 65°38.652'N 23°53.684'W</t>
  </si>
  <si>
    <t>4. 65°38.409'N 23°54.134'W</t>
  </si>
  <si>
    <t>Steinanes (FE-1105)</t>
  </si>
  <si>
    <t>1. 65°40,890'N 23°28,000'W</t>
  </si>
  <si>
    <t>2. 65°40,610'N 23°28,420'W</t>
  </si>
  <si>
    <t>3. 65°40,480'N 23°27,680'W</t>
  </si>
  <si>
    <t>4. 65°40,650'N 23°27,320'W</t>
  </si>
  <si>
    <t>Foss (FE-1087)</t>
  </si>
  <si>
    <t>1. 65°38.100'N 23°32.872'W</t>
  </si>
  <si>
    <t>2. 65°37.957'N 23°32.282'W</t>
  </si>
  <si>
    <t>3. 65°37.577'N 23°32.722'W</t>
  </si>
  <si>
    <t>4. 65°37.153'N 23°32.633'W</t>
  </si>
  <si>
    <t>5. 65°37.107'N 23°33.283'W</t>
  </si>
  <si>
    <t>6. 65°37.617'N 23°33.362'W</t>
  </si>
  <si>
    <t>Eyri (FE-1144)</t>
  </si>
  <si>
    <t>1. 65°34.790'N 23°59.260'W</t>
  </si>
  <si>
    <t>2. 65°35.100'N 23°58.590'W</t>
  </si>
  <si>
    <t>3. 65°34.730'N 23°57.820'W</t>
  </si>
  <si>
    <t>4. 65°34.870'N 23°58.230'W</t>
  </si>
  <si>
    <t>Hringsdalur (FE-1105)</t>
  </si>
  <si>
    <t xml:space="preserve">1. 65°44.460'N 23°47.470'W </t>
  </si>
  <si>
    <t xml:space="preserve">2. 65°44.770'N 23°46.860'W </t>
  </si>
  <si>
    <t xml:space="preserve">3. 65°44.190'N 23°45.060'W </t>
  </si>
  <si>
    <t xml:space="preserve">4. 65°43.920'N 23°45.470'W </t>
  </si>
  <si>
    <t>Tjaldanes (FE-1105)</t>
  </si>
  <si>
    <t>1. 65°45.420'N 23°33.620'W</t>
  </si>
  <si>
    <t>2. 65°45.160'N 23°31.750'W</t>
  </si>
  <si>
    <t>3. 65°44.600'N 23°32.090'W</t>
  </si>
  <si>
    <t>4. 65°44.950'N 23°34.080'W</t>
  </si>
  <si>
    <t>1.5.</t>
  </si>
  <si>
    <t>Björn Hembre, forstjóri (CEO)</t>
  </si>
  <si>
    <t>1.6.</t>
  </si>
  <si>
    <t>1.7.</t>
  </si>
  <si>
    <t>1.8.</t>
  </si>
  <si>
    <t>1.9.</t>
  </si>
  <si>
    <t>1.10.</t>
  </si>
  <si>
    <t>1.11.</t>
  </si>
  <si>
    <t>1.12.</t>
  </si>
  <si>
    <t>1.13.</t>
  </si>
  <si>
    <t>1.14.</t>
  </si>
  <si>
    <t>1.15.</t>
  </si>
  <si>
    <t>2.</t>
  </si>
  <si>
    <t>Hráefnis og auðlindanotkun</t>
  </si>
  <si>
    <t>Skýrslu þessa skal senda til Umhverfisstofnunar eða viðeigandi heilbrigðiseftirlits 
ásamt fylgiskjölum, þ.m.t. skýrslu stjórnar og skýrslu endurskoðanda, fyrir 1. maí 2021</t>
  </si>
  <si>
    <t>2.1.</t>
  </si>
  <si>
    <t>2.2.</t>
  </si>
  <si>
    <t>2.3.</t>
  </si>
  <si>
    <t>2.4.</t>
  </si>
  <si>
    <t>kWh</t>
  </si>
  <si>
    <t>2.5.</t>
  </si>
  <si>
    <t>ltrs</t>
  </si>
  <si>
    <t>2.6.</t>
  </si>
  <si>
    <t>Nei</t>
  </si>
  <si>
    <t>n/a</t>
  </si>
  <si>
    <t>2.7.</t>
  </si>
  <si>
    <t>m3</t>
  </si>
  <si>
    <t>2.8.</t>
  </si>
  <si>
    <t>Seawater:</t>
  </si>
  <si>
    <t>2.9.</t>
  </si>
  <si>
    <r>
      <t>m</t>
    </r>
    <r>
      <rPr>
        <vertAlign val="superscript"/>
        <sz val="10"/>
        <rFont val="Times New Roman"/>
        <family val="1"/>
      </rPr>
      <t>3</t>
    </r>
  </si>
  <si>
    <t>2.10.</t>
  </si>
  <si>
    <t>2.11.</t>
  </si>
  <si>
    <t>2.12.</t>
  </si>
  <si>
    <t>Arnarlax ehf. Vinnsla</t>
  </si>
  <si>
    <t>2.13.</t>
  </si>
  <si>
    <t>stk</t>
  </si>
  <si>
    <t>stk.</t>
  </si>
  <si>
    <t>2.14.</t>
  </si>
  <si>
    <t>2.15.</t>
  </si>
  <si>
    <t>3.</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</si>
  <si>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</si>
  <si>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</si>
  <si>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</si>
  <si>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</si>
  <si>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</si>
  <si>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3.2.</t>
  </si>
  <si>
    <t>3.3.</t>
  </si>
  <si>
    <t>3.4.</t>
  </si>
  <si>
    <t>3.5.</t>
  </si>
  <si>
    <t>3.6.</t>
  </si>
  <si>
    <t>3.7.</t>
  </si>
  <si>
    <t>Helstu áhrifaþættir í umhverfismálum</t>
  </si>
  <si>
    <t>Heiti eða lýsing</t>
  </si>
  <si>
    <t>3.8.</t>
  </si>
  <si>
    <t>3.9.</t>
  </si>
  <si>
    <t>3.10.</t>
  </si>
  <si>
    <t>3.11.</t>
  </si>
  <si>
    <t>3.12.</t>
  </si>
  <si>
    <t>3.13.</t>
  </si>
  <si>
    <t>3.14.</t>
  </si>
  <si>
    <t>3.15.</t>
  </si>
  <si>
    <t>3.16.</t>
  </si>
  <si>
    <t>3.17.</t>
  </si>
  <si>
    <t>3.18.</t>
  </si>
  <si>
    <t>3.19.</t>
  </si>
  <si>
    <t>3.20.</t>
  </si>
  <si>
    <t>4.</t>
  </si>
  <si>
    <t>4.1.</t>
  </si>
  <si>
    <t>Svar:</t>
  </si>
  <si>
    <t>4.2.</t>
  </si>
  <si>
    <t>4.3.</t>
  </si>
  <si>
    <t>4.4.</t>
  </si>
  <si>
    <t>4.5.</t>
  </si>
  <si>
    <t>4.6.</t>
  </si>
  <si>
    <t>4.7.</t>
  </si>
  <si>
    <t>4.8.</t>
  </si>
  <si>
    <t>4.9.</t>
  </si>
  <si>
    <t>4.10.</t>
  </si>
  <si>
    <t>4.11.</t>
  </si>
  <si>
    <t>4.12.</t>
  </si>
  <si>
    <t>4.13.</t>
  </si>
  <si>
    <t>4.14.</t>
  </si>
  <si>
    <t>5.</t>
  </si>
  <si>
    <t>5.1.</t>
  </si>
  <si>
    <t>5.2.</t>
  </si>
  <si>
    <t>5.3.</t>
  </si>
  <si>
    <t>Er notast við hreina framleiðslutækni eða bestu fáanlegu tækni í starfseminni</t>
  </si>
  <si>
    <t>5.4.</t>
  </si>
  <si>
    <t>N/A</t>
  </si>
  <si>
    <t>5.5.</t>
  </si>
  <si>
    <t>5.6.</t>
  </si>
  <si>
    <t>5.7.</t>
  </si>
  <si>
    <t>5.8.</t>
  </si>
  <si>
    <t>5.9.</t>
  </si>
  <si>
    <t>5.10.</t>
  </si>
  <si>
    <t>5.11.</t>
  </si>
  <si>
    <t>Arnarlax ehf. Kt. 580310-0600</t>
  </si>
  <si>
    <t>6.</t>
  </si>
  <si>
    <t>6.1.</t>
  </si>
  <si>
    <t>6.2.</t>
  </si>
  <si>
    <t>kg</t>
  </si>
  <si>
    <t>Eyri</t>
  </si>
  <si>
    <t>Tjaldanes</t>
  </si>
  <si>
    <t>6.3.</t>
  </si>
  <si>
    <t>6.4.</t>
  </si>
  <si>
    <t>Ewos</t>
  </si>
  <si>
    <t>Skretting</t>
  </si>
  <si>
    <t>Patreks- og Tálknafjörður</t>
  </si>
  <si>
    <t>Laugardalur</t>
  </si>
  <si>
    <t>Arnarfjörður</t>
  </si>
  <si>
    <t>Haganes</t>
  </si>
  <si>
    <t>Steinanes</t>
  </si>
  <si>
    <t>Fossfjörður</t>
  </si>
  <si>
    <t>6.5.</t>
  </si>
  <si>
    <t>ltr</t>
  </si>
  <si>
    <t xml:space="preserve">Polyaluminum </t>
  </si>
  <si>
    <t>Hidrofloc AL 43</t>
  </si>
  <si>
    <t>6.7.</t>
  </si>
  <si>
    <t>Kolefni í föstu formi (POC)</t>
  </si>
  <si>
    <t>Nitur í föstu formi (PON)</t>
  </si>
  <si>
    <t>Fosfór í föstu formi (POP)</t>
  </si>
  <si>
    <t>Nitur í uppleystu formi (DON)</t>
  </si>
  <si>
    <t>Fosfór í uppleystu formi (DOP)</t>
  </si>
  <si>
    <t>Total P</t>
  </si>
  <si>
    <t>kg P / tonn</t>
  </si>
  <si>
    <t>kg P/tonn</t>
  </si>
  <si>
    <t>P&amp;T</t>
  </si>
  <si>
    <t>Foss</t>
  </si>
  <si>
    <t>6.8.</t>
  </si>
  <si>
    <t>Sum</t>
  </si>
  <si>
    <t>Gileyri seiðaeldi</t>
  </si>
  <si>
    <t>Patreksfjörður og Tálknafjörður</t>
  </si>
  <si>
    <t>Arnarfjörður og Foss</t>
  </si>
  <si>
    <t>6.9.</t>
  </si>
  <si>
    <t>Finquel</t>
  </si>
  <si>
    <t>Benzorin</t>
  </si>
  <si>
    <t>Tricaine</t>
  </si>
  <si>
    <t xml:space="preserve">AlphaJect </t>
  </si>
  <si>
    <t>Slice</t>
  </si>
  <si>
    <t>6.10.</t>
  </si>
  <si>
    <t>2021</t>
  </si>
  <si>
    <t>Eldiskvíar í sjó (lok árs 2021)</t>
  </si>
  <si>
    <t>Skýrslu þessa skal senda til Umhverfisstofnunar eða viðeigandi heilbrigðiseftirlits 
ásamt fylgiskjölum, þ.m.t. skýrslu stjórnar og skýrslu endurskoðanda, fyrir 1. maí 2022</t>
  </si>
  <si>
    <t>Brite CIP-30  1300 KG</t>
  </si>
  <si>
    <t>Glussi</t>
  </si>
  <si>
    <t>Relavit W10</t>
  </si>
  <si>
    <t xml:space="preserve">Laugardalur </t>
  </si>
  <si>
    <t>Formaldehyde</t>
  </si>
  <si>
    <t>Arnarfjörður - Haganes</t>
  </si>
  <si>
    <t>Patreks- og Tálkna - Eyri</t>
  </si>
  <si>
    <t>Annar úrgangur sunduliðaður eftir starfsstöðvum:</t>
  </si>
  <si>
    <t>Arnarfjörður (MAST FE-1105)</t>
  </si>
  <si>
    <t>Fossfjörður (MAST FE-1087)</t>
  </si>
  <si>
    <t>Patreks- og Tálknafjörður (MAST FE-1144)</t>
  </si>
  <si>
    <t>Kubbur</t>
  </si>
  <si>
    <t>Terra</t>
  </si>
  <si>
    <t>PureNorth</t>
  </si>
  <si>
    <t xml:space="preserve">K3 </t>
  </si>
  <si>
    <t>K2</t>
  </si>
  <si>
    <t>Gas</t>
  </si>
  <si>
    <t>Slice fóður</t>
  </si>
  <si>
    <t>0</t>
  </si>
  <si>
    <t>Canteen, laundry and staff facilities in HP</t>
  </si>
  <si>
    <t>Meltuvinnsla í landi / Silage</t>
  </si>
  <si>
    <t>Formic acid - Foss</t>
  </si>
  <si>
    <t>Maurasýra / Formic acid - Arnarfjörður</t>
  </si>
  <si>
    <t>Maurasýra / Formic acid - Patreks- og Tálkna</t>
  </si>
  <si>
    <t>Alls fóðurnotkun / Total feed usage:</t>
  </si>
  <si>
    <t>Fjöldi kvía / Amount of cages:</t>
  </si>
  <si>
    <t>Glussi / hydrolic oil</t>
  </si>
  <si>
    <t>Gírolía / Gear oil</t>
  </si>
  <si>
    <t>Virocid sanitizer</t>
  </si>
  <si>
    <t>Jet foam soap</t>
  </si>
  <si>
    <t>MjöllFrigg sápa / soap</t>
  </si>
  <si>
    <t>Ekkert / None</t>
  </si>
  <si>
    <t>tonn</t>
  </si>
  <si>
    <t>Ársskýrsla Salmar og Icelandic Salmon (Arnarlax) bls. 184-185:</t>
  </si>
  <si>
    <t>ARN-arsskyrsla-2021-250422.indd (arnarlax.is)</t>
  </si>
  <si>
    <t>3781f230-d728-4a34-9ba3-53d59a8db537 (globenewswire.com)</t>
  </si>
  <si>
    <t>Ársskýrsla Arnarlax ehf. Bls. 103-104:</t>
  </si>
  <si>
    <t>Endurskoðun fór fram hjá EY, Ernst &amp; Young, í Noregi fyrir árið 2021.</t>
  </si>
  <si>
    <t>sjá lið 6.3 / see 6.3</t>
  </si>
  <si>
    <t>Sjá lið 6.6 / See 6.6.</t>
  </si>
  <si>
    <t>Frauðkassar / EPS boxes</t>
  </si>
  <si>
    <t>Lok á frauðkassa / EPS lids</t>
  </si>
  <si>
    <t>Bleyjur / Diapers</t>
  </si>
  <si>
    <t>Ytri pokar v/flugkassa / Outer bags</t>
  </si>
  <si>
    <t>Innri pokar í frauðkassa / Inner bags</t>
  </si>
  <si>
    <t>Tröllapokar / Big bags</t>
  </si>
  <si>
    <t>Vörubretti (tré) / Wooden pallets</t>
  </si>
  <si>
    <t>Plastbretti / Plastic pallets</t>
  </si>
  <si>
    <t>Límband  (50x66m) / Tape</t>
  </si>
  <si>
    <t>Handstrekkifilma (450x300m) / Plastic film</t>
  </si>
  <si>
    <t>Vélastrekkifilma / Machine film</t>
  </si>
  <si>
    <t>Saltpokar / Salt bags</t>
  </si>
  <si>
    <t>Bílar, bátar og vinnuvélar (Cars, boats, forklifts etc)</t>
  </si>
  <si>
    <t>Fóðurprammar / Feeding barges</t>
  </si>
  <si>
    <r>
      <t xml:space="preserve">Magn spilliefna til förgunar / </t>
    </r>
    <r>
      <rPr>
        <b/>
        <sz val="11"/>
        <rFont val="Times New Roman"/>
        <family val="1"/>
      </rPr>
      <t>Chemical waste</t>
    </r>
  </si>
  <si>
    <r>
      <t xml:space="preserve">Magn mengandi efna í framleiðsluvörum / </t>
    </r>
    <r>
      <rPr>
        <b/>
        <sz val="11"/>
        <rFont val="Times New Roman"/>
        <family val="1"/>
      </rPr>
      <t>Amount of pollutants in produced material</t>
    </r>
  </si>
  <si>
    <r>
      <t xml:space="preserve">Magn úrgangs til endurvinnslu / </t>
    </r>
    <r>
      <rPr>
        <b/>
        <sz val="11"/>
        <rFont val="Times New Roman"/>
        <family val="1"/>
      </rPr>
      <t>Recycling material</t>
    </r>
  </si>
  <si>
    <t>Sjá lið 6.8 / See 6.8 in "Aquaculture" sheet</t>
  </si>
  <si>
    <t>sjá lið 6.7 / See 6.7 in "Aquaculture" sheet</t>
  </si>
  <si>
    <r>
      <t>Losun efna í holræsakerfi sveitarfélags /</t>
    </r>
    <r>
      <rPr>
        <b/>
        <sz val="11"/>
        <rFont val="Times New Roman"/>
        <family val="1"/>
      </rPr>
      <t xml:space="preserve"> Release of chemicals into municipal sewer system</t>
    </r>
  </si>
  <si>
    <r>
      <t xml:space="preserve">Losun efna í yfirborðsvatn/grunnvatn/sjó / </t>
    </r>
    <r>
      <rPr>
        <b/>
        <sz val="11"/>
        <rFont val="Times New Roman"/>
        <family val="1"/>
      </rPr>
      <t>Release of chemicals into surface water/ground water/sea</t>
    </r>
  </si>
  <si>
    <r>
      <t xml:space="preserve">Losun efna í andrúmsloft / </t>
    </r>
    <r>
      <rPr>
        <b/>
        <sz val="11"/>
        <rFont val="Times New Roman"/>
        <family val="1"/>
      </rPr>
      <t>Release of chemicals into climate</t>
    </r>
  </si>
  <si>
    <r>
      <t xml:space="preserve">Önnur hráefnis eða orkunotkun / </t>
    </r>
    <r>
      <rPr>
        <b/>
        <sz val="11"/>
        <rFont val="Times New Roman"/>
        <family val="1"/>
      </rPr>
      <t>Other raw material usage or energy usage</t>
    </r>
  </si>
  <si>
    <r>
      <t xml:space="preserve">Fjöldi farartækja og vinnuvéla / </t>
    </r>
    <r>
      <rPr>
        <b/>
        <sz val="11"/>
        <rFont val="Times New Roman"/>
        <family val="1"/>
      </rPr>
      <t>Amount of Vehicles</t>
    </r>
  </si>
  <si>
    <r>
      <t xml:space="preserve">Notkun umbúða og pökkunarefnis / </t>
    </r>
    <r>
      <rPr>
        <b/>
        <sz val="11"/>
        <rFont val="Times New Roman"/>
        <family val="1"/>
      </rPr>
      <t>Use of packaging</t>
    </r>
  </si>
  <si>
    <r>
      <t xml:space="preserve">Notkun eiturefna &amp; hættulegra efna / </t>
    </r>
    <r>
      <rPr>
        <b/>
        <sz val="11"/>
        <rFont val="Times New Roman"/>
        <family val="1"/>
      </rPr>
      <t>Use of hazardous chemicals:</t>
    </r>
  </si>
  <si>
    <r>
      <t xml:space="preserve">Notkun á innfluttu hráefni / </t>
    </r>
    <r>
      <rPr>
        <b/>
        <sz val="11"/>
        <rFont val="Times New Roman"/>
        <family val="1"/>
      </rPr>
      <t>Usage of imported material</t>
    </r>
  </si>
  <si>
    <r>
      <t xml:space="preserve">Heildarhráefnisnotkun / </t>
    </r>
    <r>
      <rPr>
        <b/>
        <sz val="11"/>
        <rFont val="Times New Roman"/>
        <family val="1"/>
      </rPr>
      <t>Total raw material usage</t>
    </r>
  </si>
  <si>
    <r>
      <t xml:space="preserve">Notkun á sjó / </t>
    </r>
    <r>
      <rPr>
        <b/>
        <sz val="11"/>
        <rFont val="Times New Roman"/>
        <family val="1"/>
      </rPr>
      <t>Use of seawater</t>
    </r>
  </si>
  <si>
    <r>
      <t xml:space="preserve">Notkun á köldu vatni / </t>
    </r>
    <r>
      <rPr>
        <b/>
        <sz val="11"/>
        <rFont val="Times New Roman"/>
        <family val="1"/>
      </rPr>
      <t>freshwater usage</t>
    </r>
  </si>
  <si>
    <r>
      <t>Notkun jarðhitavatns og jarðgufu /</t>
    </r>
    <r>
      <rPr>
        <b/>
        <sz val="11"/>
        <rFont val="Times New Roman"/>
        <family val="1"/>
      </rPr>
      <t xml:space="preserve"> Use of geothermal water and steam</t>
    </r>
  </si>
  <si>
    <t>Nei / No</t>
  </si>
  <si>
    <t>Hvar í fyrirtækinu? Where in company?</t>
  </si>
  <si>
    <t>Magn/Amount</t>
  </si>
  <si>
    <t>Eining/Unit</t>
  </si>
  <si>
    <r>
      <t xml:space="preserve">Stærð starfssvæða / </t>
    </r>
    <r>
      <rPr>
        <b/>
        <sz val="11"/>
        <rFont val="Times New Roman"/>
        <family val="1"/>
      </rPr>
      <t>Size of sites</t>
    </r>
    <r>
      <rPr>
        <sz val="11"/>
        <rFont val="Times New Roman"/>
        <family val="1"/>
      </rPr>
      <t xml:space="preserve"> </t>
    </r>
    <r>
      <rPr>
        <sz val="10"/>
        <color indexed="23"/>
        <rFont val="Times New Roman"/>
        <family val="1"/>
      </rPr>
      <t>(valfrjálst)</t>
    </r>
  </si>
  <si>
    <r>
      <t xml:space="preserve">Fjöldi starfssvæða/starfsstöðva / </t>
    </r>
    <r>
      <rPr>
        <b/>
        <sz val="11"/>
        <rFont val="Times New Roman"/>
        <family val="1"/>
      </rPr>
      <t>Amount of active sites</t>
    </r>
    <r>
      <rPr>
        <sz val="11"/>
        <rFont val="Times New Roman"/>
        <family val="1"/>
      </rPr>
      <t xml:space="preserve"> </t>
    </r>
    <r>
      <rPr>
        <sz val="10"/>
        <color indexed="23"/>
        <rFont val="Times New Roman"/>
        <family val="1"/>
      </rPr>
      <t>(valfrjálst)</t>
    </r>
  </si>
  <si>
    <r>
      <t xml:space="preserve">Fjöldi starfsmanna / </t>
    </r>
    <r>
      <rPr>
        <b/>
        <sz val="11"/>
        <rFont val="Times New Roman"/>
        <family val="1"/>
      </rPr>
      <t>Total staff</t>
    </r>
    <r>
      <rPr>
        <sz val="11"/>
        <rFont val="Times New Roman"/>
        <family val="1"/>
      </rPr>
      <t xml:space="preserve"> </t>
    </r>
    <r>
      <rPr>
        <sz val="10"/>
        <color indexed="23"/>
        <rFont val="Times New Roman"/>
        <family val="1"/>
      </rPr>
      <t>(valfrjálst)</t>
    </r>
  </si>
  <si>
    <t>Stöðvar í notkun 2021 / Active farm sites in 2021</t>
  </si>
  <si>
    <t>Stöðvar í hvíld, allt árið 2021 / Sites in fallow all year 2021</t>
  </si>
  <si>
    <r>
      <t xml:space="preserve">Nafn forstjóra/ábyrgðaraðila / </t>
    </r>
    <r>
      <rPr>
        <b/>
        <sz val="11"/>
        <rFont val="Times New Roman"/>
        <family val="1"/>
      </rPr>
      <t>Name of CEO</t>
    </r>
  </si>
  <si>
    <r>
      <t xml:space="preserve">Nöfn stöðvarstjóra eða tengiliða / </t>
    </r>
    <r>
      <rPr>
        <b/>
        <sz val="11"/>
        <rFont val="Times New Roman"/>
        <family val="1"/>
      </rPr>
      <t>Name of SW/FW manager</t>
    </r>
  </si>
  <si>
    <t>Rolf Nordli, eldisstjóri (COO Seawater)</t>
  </si>
  <si>
    <r>
      <t xml:space="preserve">Nöfn aðila í stjórn fyrirtækisins / </t>
    </r>
    <r>
      <rPr>
        <b/>
        <sz val="11"/>
        <rFont val="Times New Roman"/>
        <family val="1"/>
      </rPr>
      <t>Board of the company</t>
    </r>
  </si>
  <si>
    <r>
      <t>Stjórn/</t>
    </r>
    <r>
      <rPr>
        <b/>
        <sz val="10"/>
        <rFont val="Times New Roman"/>
        <family val="1"/>
      </rPr>
      <t>Board</t>
    </r>
    <r>
      <rPr>
        <sz val="10"/>
        <rFont val="Times New Roman"/>
        <family val="1"/>
      </rPr>
      <t xml:space="preserve"> Arnarlax ehf.: Kjartan Ólafsson, Espen Marcussen, Leif Inge Nordhammer, Olav-Andreas Ervik, Trine Sæther Romuld                                                  </t>
    </r>
  </si>
  <si>
    <r>
      <t xml:space="preserve">Fyrirtækjaflokkur / </t>
    </r>
    <r>
      <rPr>
        <b/>
        <sz val="11"/>
        <rFont val="Times New Roman"/>
        <family val="1"/>
      </rPr>
      <t>Company category</t>
    </r>
  </si>
  <si>
    <r>
      <t xml:space="preserve">Er starfsemin með gilt starfsleyfi / </t>
    </r>
    <r>
      <rPr>
        <b/>
        <sz val="11"/>
        <rFont val="Times New Roman"/>
        <family val="1"/>
      </rPr>
      <t>Has the company valid operating licenses?</t>
    </r>
  </si>
  <si>
    <r>
      <t>Já/</t>
    </r>
    <r>
      <rPr>
        <b/>
        <sz val="10"/>
        <rFont val="Times New Roman"/>
        <family val="1"/>
      </rPr>
      <t>Yes</t>
    </r>
  </si>
  <si>
    <r>
      <t xml:space="preserve">Gildistími starfsleyfisins, frá og til / </t>
    </r>
    <r>
      <rPr>
        <b/>
        <sz val="11"/>
        <rFont val="Times New Roman"/>
        <family val="1"/>
      </rPr>
      <t>Licenses valid from and to:</t>
    </r>
  </si>
  <si>
    <r>
      <t xml:space="preserve">Nafn útgefanda starfsleyfis og eftirlitsaðila / </t>
    </r>
    <r>
      <rPr>
        <b/>
        <sz val="11"/>
        <rFont val="Times New Roman"/>
        <family val="1"/>
      </rPr>
      <t>Name of license issuer and surveillance authorities:</t>
    </r>
  </si>
  <si>
    <r>
      <t xml:space="preserve">Tímabil græns bókhalds / </t>
    </r>
    <r>
      <rPr>
        <b/>
        <sz val="11"/>
        <rFont val="Times New Roman"/>
        <family val="1"/>
      </rPr>
      <t>Period of green books</t>
    </r>
  </si>
  <si>
    <r>
      <t>Greinargerð fyrirtækis</t>
    </r>
    <r>
      <rPr>
        <sz val="10"/>
        <color indexed="23"/>
        <rFont val="Times New Roman"/>
        <family val="1"/>
      </rPr>
      <t xml:space="preserve"> / </t>
    </r>
    <r>
      <rPr>
        <b/>
        <sz val="11"/>
        <color theme="1"/>
        <rFont val="Times New Roman"/>
        <family val="1"/>
      </rPr>
      <t>Yearly overview</t>
    </r>
    <r>
      <rPr>
        <sz val="10"/>
        <color indexed="23"/>
        <rFont val="Times New Roman"/>
        <family val="1"/>
      </rPr>
      <t xml:space="preserve"> (vísa má  í viðhengi)</t>
    </r>
  </si>
  <si>
    <r>
      <t xml:space="preserve">Yfirlýsing stjórnar / </t>
    </r>
    <r>
      <rPr>
        <b/>
        <sz val="11"/>
        <rFont val="Times New Roman"/>
        <family val="1"/>
      </rPr>
      <t>Statement of board</t>
    </r>
  </si>
  <si>
    <r>
      <t xml:space="preserve">Undirskrift endurskoðanda / </t>
    </r>
    <r>
      <rPr>
        <b/>
        <sz val="11"/>
        <rFont val="Times New Roman"/>
        <family val="1"/>
      </rPr>
      <t>Revision letter</t>
    </r>
  </si>
  <si>
    <r>
      <t xml:space="preserve">Yfirlýsing á sér skjali / </t>
    </r>
    <r>
      <rPr>
        <b/>
        <i/>
        <sz val="10"/>
        <rFont val="Times New Roman"/>
        <family val="1"/>
      </rPr>
      <t>See "CEO statement" sheet</t>
    </r>
  </si>
  <si>
    <r>
      <t xml:space="preserve">Áritun á sér skjali / </t>
    </r>
    <r>
      <rPr>
        <b/>
        <i/>
        <sz val="10"/>
        <rFont val="Times New Roman"/>
        <family val="1"/>
      </rPr>
      <t>See "Revision letter" sheet.</t>
    </r>
  </si>
  <si>
    <r>
      <t>Sjá greinargerð í viðhengi /</t>
    </r>
    <r>
      <rPr>
        <b/>
        <sz val="10"/>
        <rFont val="Times New Roman"/>
        <family val="1"/>
      </rPr>
      <t xml:space="preserve"> See attached</t>
    </r>
  </si>
  <si>
    <t>Umhverfisstofnun (the Environment Agency of Iceland)</t>
  </si>
  <si>
    <r>
      <rPr>
        <b/>
        <sz val="10"/>
        <rFont val="Times New Roman"/>
        <family val="1"/>
      </rPr>
      <t>Arnarfjörður:</t>
    </r>
    <r>
      <rPr>
        <sz val="10"/>
        <rFont val="Times New Roman"/>
        <family val="1"/>
      </rPr>
      <t xml:space="preserve"> Gildir til / Valid to: 15.02.2032 / </t>
    </r>
    <r>
      <rPr>
        <b/>
        <sz val="10"/>
        <rFont val="Times New Roman"/>
        <family val="1"/>
      </rPr>
      <t xml:space="preserve">Patreksfjörður and Tálknafjörður: </t>
    </r>
    <r>
      <rPr>
        <sz val="10"/>
        <rFont val="Times New Roman"/>
        <family val="1"/>
      </rPr>
      <t xml:space="preserve">Gildir til / Valid to: 28.08.2035 / </t>
    </r>
    <r>
      <rPr>
        <b/>
        <sz val="10"/>
        <rFont val="Times New Roman"/>
        <family val="1"/>
      </rPr>
      <t>Foss:</t>
    </r>
    <r>
      <rPr>
        <sz val="10"/>
        <rFont val="Times New Roman"/>
        <family val="1"/>
      </rPr>
      <t xml:space="preserve"> Gildir til / Valid to: 29.02.2028 </t>
    </r>
    <r>
      <rPr>
        <b/>
        <sz val="10"/>
        <rFont val="Times New Roman"/>
        <family val="1"/>
      </rPr>
      <t xml:space="preserve"> </t>
    </r>
  </si>
  <si>
    <r>
      <t>manns/</t>
    </r>
    <r>
      <rPr>
        <b/>
        <sz val="10"/>
        <rFont val="Times New Roman"/>
        <family val="1"/>
      </rPr>
      <t>persons</t>
    </r>
  </si>
  <si>
    <r>
      <t>eldissvæði /</t>
    </r>
    <r>
      <rPr>
        <b/>
        <sz val="10"/>
        <rFont val="Times New Roman"/>
        <family val="1"/>
      </rPr>
      <t xml:space="preserve"> farm sites</t>
    </r>
  </si>
  <si>
    <r>
      <t xml:space="preserve">starfsstöðvar / </t>
    </r>
    <r>
      <rPr>
        <b/>
        <sz val="10"/>
        <rFont val="Times New Roman"/>
        <family val="1"/>
      </rPr>
      <t>establishments</t>
    </r>
  </si>
  <si>
    <r>
      <t xml:space="preserve">Sjá hnit / </t>
    </r>
    <r>
      <rPr>
        <b/>
        <sz val="10"/>
        <rFont val="Times New Roman"/>
        <family val="1"/>
      </rPr>
      <t>See GPS for farm sites above</t>
    </r>
  </si>
  <si>
    <r>
      <t xml:space="preserve">Skrifstofa, vinnsla ofl. / </t>
    </r>
    <r>
      <rPr>
        <b/>
        <sz val="10"/>
        <rFont val="Times New Roman"/>
        <family val="1"/>
      </rPr>
      <t>Office, harvest plant etc.</t>
    </r>
  </si>
  <si>
    <r>
      <t xml:space="preserve">Bílar, bátar, prammar,vinnuvélar og ljósavélar / </t>
    </r>
    <r>
      <rPr>
        <b/>
        <sz val="10"/>
        <rFont val="Times New Roman"/>
        <family val="1"/>
      </rPr>
      <t>Cars, boats, barges, forklifts, machines etc.</t>
    </r>
  </si>
  <si>
    <r>
      <t xml:space="preserve">Nei / </t>
    </r>
    <r>
      <rPr>
        <b/>
        <sz val="10"/>
        <rFont val="Times New Roman"/>
        <family val="1"/>
      </rPr>
      <t>No</t>
    </r>
  </si>
  <si>
    <r>
      <t xml:space="preserve">Raforkunotkun / </t>
    </r>
    <r>
      <rPr>
        <b/>
        <sz val="11"/>
        <rFont val="Times New Roman"/>
        <family val="1"/>
      </rPr>
      <t>kWh</t>
    </r>
  </si>
  <si>
    <r>
      <t xml:space="preserve">Gasnotkun / </t>
    </r>
    <r>
      <rPr>
        <b/>
        <sz val="11"/>
        <rFont val="Times New Roman"/>
        <family val="1"/>
      </rPr>
      <t>Gas usage</t>
    </r>
  </si>
  <si>
    <r>
      <t xml:space="preserve">Olíunotkun / </t>
    </r>
    <r>
      <rPr>
        <b/>
        <sz val="11"/>
        <rFont val="Times New Roman"/>
        <family val="1"/>
      </rPr>
      <t>Oil</t>
    </r>
    <r>
      <rPr>
        <sz val="11"/>
        <rFont val="Times New Roman"/>
        <family val="1"/>
      </rPr>
      <t xml:space="preserve"> </t>
    </r>
    <r>
      <rPr>
        <b/>
        <sz val="11"/>
        <rFont val="Times New Roman"/>
        <family val="1"/>
      </rPr>
      <t>usage</t>
    </r>
  </si>
  <si>
    <t>Almennt um starfsemina / General</t>
  </si>
  <si>
    <t>Grænt bókhald 2021 / Green books 2021</t>
  </si>
  <si>
    <r>
      <t xml:space="preserve">Nafn fyrirtækis og kennitala / </t>
    </r>
    <r>
      <rPr>
        <b/>
        <sz val="11"/>
        <rFont val="Times New Roman"/>
        <family val="1"/>
      </rPr>
      <t>Name of company and ID number:</t>
    </r>
  </si>
  <si>
    <r>
      <t xml:space="preserve">Heimilis- og póstfang höfuðstöðva / </t>
    </r>
    <r>
      <rPr>
        <b/>
        <sz val="11"/>
        <rFont val="Times New Roman"/>
        <family val="1"/>
      </rPr>
      <t>Street address:</t>
    </r>
  </si>
  <si>
    <r>
      <t xml:space="preserve">Heimilis- og póstfang annarra starfsstöðva / </t>
    </r>
    <r>
      <rPr>
        <b/>
        <sz val="11"/>
        <rFont val="Times New Roman"/>
        <family val="1"/>
      </rPr>
      <t>Address of other establishments:</t>
    </r>
  </si>
  <si>
    <t>Sales office: Borgartún 18, 105 Reykjavík / Fjallalax: Búrfellsvegur, Grímsnes / Gileyri: Gileyi, 461 Tálknafjörður / Laxabraut: Laxabraut 5, 815 Þorlákshöfn / Harvest plant/Main office/OPC/SW: Strandgata 1, 465 Bíldudal.</t>
  </si>
  <si>
    <r>
      <t xml:space="preserve">GPS hnit allra starfsstöðva / </t>
    </r>
    <r>
      <rPr>
        <b/>
        <sz val="11"/>
        <rFont val="Times New Roman"/>
        <family val="1"/>
      </rPr>
      <t>GPS of farm sites</t>
    </r>
  </si>
  <si>
    <r>
      <t xml:space="preserve">Hreinsun fastefna úr fráveitu / </t>
    </r>
    <r>
      <rPr>
        <b/>
        <sz val="11"/>
        <rFont val="Times New Roman"/>
        <family val="1"/>
      </rPr>
      <t>Cleaning of solids from sewerage materials</t>
    </r>
    <r>
      <rPr>
        <sz val="10"/>
        <color indexed="23"/>
        <rFont val="Times New Roman"/>
        <family val="1"/>
      </rPr>
      <t xml:space="preserve"> (þar sem við á / where applicable)</t>
    </r>
  </si>
  <si>
    <r>
      <t xml:space="preserve">Aldur / Age
</t>
    </r>
    <r>
      <rPr>
        <sz val="10"/>
        <rFont val="Times New Roman"/>
        <family val="1"/>
      </rPr>
      <t>(fyrsta notkunarár / first year in use)</t>
    </r>
  </si>
  <si>
    <t>Ástand / Condition</t>
  </si>
  <si>
    <r>
      <rPr>
        <sz val="11"/>
        <rFont val="Times New Roman"/>
        <family val="1"/>
      </rPr>
      <t>Gott, vatnshreinsistöð tekur við vatni frá vinnslu á meðan á henni stendur. Vatn er ósonað áður en það fer út í sjó.</t>
    </r>
    <r>
      <rPr>
        <b/>
        <sz val="11"/>
        <rFont val="Times New Roman"/>
        <family val="1"/>
      </rPr>
      <t xml:space="preserve"> / Good, water treatment rinses water from harvest plant while processing. Water is ozoned before released into ocean.</t>
    </r>
  </si>
  <si>
    <r>
      <t xml:space="preserve">Fráveitukerfi eða skólprör / </t>
    </r>
    <r>
      <rPr>
        <b/>
        <sz val="11"/>
        <rFont val="Times New Roman"/>
        <family val="1"/>
      </rPr>
      <t>Sewage system or sewage pipe</t>
    </r>
    <r>
      <rPr>
        <sz val="11"/>
        <rFont val="Times New Roman"/>
        <family val="1"/>
      </rPr>
      <t xml:space="preserve">s </t>
    </r>
    <r>
      <rPr>
        <sz val="10"/>
        <color indexed="23"/>
        <rFont val="Times New Roman"/>
        <family val="1"/>
      </rPr>
      <t>(þar sem við á)</t>
    </r>
  </si>
  <si>
    <r>
      <rPr>
        <sz val="11"/>
        <rFont val="Times New Roman"/>
        <family val="1"/>
      </rPr>
      <t>Vatnshreinsistöð, frárennsli frá vinnslu</t>
    </r>
    <r>
      <rPr>
        <b/>
        <sz val="11"/>
        <rFont val="Times New Roman"/>
        <family val="1"/>
      </rPr>
      <t xml:space="preserve"> / Water treatment, effluent from harvest plant</t>
    </r>
  </si>
  <si>
    <r>
      <rPr>
        <sz val="11"/>
        <rFont val="Times New Roman"/>
        <family val="1"/>
      </rPr>
      <t>Vatnshreinsistöð, affall frá vinnslu, allt slóg úr frárennsli sett í meltugerð</t>
    </r>
    <r>
      <rPr>
        <b/>
        <sz val="11"/>
        <rFont val="Times New Roman"/>
        <family val="1"/>
      </rPr>
      <t xml:space="preserve"> / Water treatments rinses effluent from harvest plant, all guts from effluent goes to silage.</t>
    </r>
  </si>
  <si>
    <r>
      <t xml:space="preserve">Fituskiljur / Fat separators </t>
    </r>
    <r>
      <rPr>
        <sz val="10"/>
        <color indexed="23"/>
        <rFont val="Times New Roman"/>
        <family val="1"/>
      </rPr>
      <t>(þar sem við á)</t>
    </r>
  </si>
  <si>
    <r>
      <t xml:space="preserve">Olíuskiljur / Oil separators </t>
    </r>
    <r>
      <rPr>
        <sz val="10"/>
        <color indexed="23"/>
        <rFont val="Times New Roman"/>
        <family val="1"/>
      </rPr>
      <t>(þar sem við á)</t>
    </r>
  </si>
  <si>
    <r>
      <t xml:space="preserve">Á nokkrum fóðurprömmum / </t>
    </r>
    <r>
      <rPr>
        <b/>
        <sz val="10"/>
        <rFont val="Times New Roman"/>
        <family val="1"/>
      </rPr>
      <t>On some feed barges</t>
    </r>
  </si>
  <si>
    <r>
      <t xml:space="preserve">Olíu/bensínafgreiðslubúnaður / </t>
    </r>
    <r>
      <rPr>
        <b/>
        <sz val="11"/>
        <rFont val="Times New Roman"/>
        <family val="1"/>
      </rPr>
      <t>Oil/gasoline self service equipment</t>
    </r>
    <r>
      <rPr>
        <sz val="11"/>
        <rFont val="Times New Roman"/>
        <family val="1"/>
      </rPr>
      <t xml:space="preserve"> </t>
    </r>
    <r>
      <rPr>
        <sz val="10"/>
        <color indexed="23"/>
        <rFont val="Times New Roman"/>
        <family val="1"/>
      </rPr>
      <t>(þar sem við á)</t>
    </r>
  </si>
  <si>
    <r>
      <t xml:space="preserve">Olíugeymar / </t>
    </r>
    <r>
      <rPr>
        <b/>
        <sz val="11"/>
        <rFont val="Times New Roman"/>
        <family val="1"/>
      </rPr>
      <t>Oil tanks</t>
    </r>
    <r>
      <rPr>
        <sz val="11"/>
        <rFont val="Times New Roman"/>
        <family val="1"/>
      </rPr>
      <t xml:space="preserve"> </t>
    </r>
    <r>
      <rPr>
        <sz val="10"/>
        <color indexed="23"/>
        <rFont val="Times New Roman"/>
        <family val="1"/>
      </rPr>
      <t>(þar sem við á)</t>
    </r>
  </si>
  <si>
    <t>On harbour in Bildudalur = 1 tank / In Gileyri = 1 tank</t>
  </si>
  <si>
    <r>
      <t xml:space="preserve">Varaaflsstöð / </t>
    </r>
    <r>
      <rPr>
        <b/>
        <sz val="11"/>
        <rFont val="Times New Roman"/>
        <family val="1"/>
      </rPr>
      <t xml:space="preserve">Backup power station </t>
    </r>
    <r>
      <rPr>
        <sz val="10"/>
        <color indexed="23"/>
        <rFont val="Times New Roman"/>
        <family val="1"/>
      </rPr>
      <t>(þar sem við á)</t>
    </r>
  </si>
  <si>
    <r>
      <t>Kælikerfi - slökkvikerfi / Cooling system - Fire system</t>
    </r>
    <r>
      <rPr>
        <sz val="10"/>
        <color indexed="23"/>
        <rFont val="Times New Roman"/>
        <family val="1"/>
      </rPr>
      <t xml:space="preserve">  (þar sem við á)</t>
    </r>
  </si>
  <si>
    <t>In all establishements there is a fire system.</t>
  </si>
  <si>
    <r>
      <t xml:space="preserve">Lofthreinsibúnaður / </t>
    </r>
    <r>
      <rPr>
        <b/>
        <sz val="11"/>
        <rFont val="Times New Roman"/>
        <family val="1"/>
      </rPr>
      <t>Air purifier system</t>
    </r>
    <r>
      <rPr>
        <sz val="11"/>
        <rFont val="Times New Roman"/>
        <family val="1"/>
      </rPr>
      <t xml:space="preserve"> </t>
    </r>
    <r>
      <rPr>
        <sz val="10"/>
        <color indexed="23"/>
        <rFont val="Times New Roman"/>
        <family val="1"/>
      </rPr>
      <t>(þar sem við á)</t>
    </r>
  </si>
  <si>
    <r>
      <t xml:space="preserve">Lyktareyðingarbúnaður / </t>
    </r>
    <r>
      <rPr>
        <b/>
        <sz val="11"/>
        <rFont val="Times New Roman"/>
        <family val="1"/>
      </rPr>
      <t>Odor depletion equipment</t>
    </r>
    <r>
      <rPr>
        <sz val="11"/>
        <rFont val="Times New Roman"/>
        <family val="1"/>
      </rPr>
      <t xml:space="preserve"> </t>
    </r>
    <r>
      <rPr>
        <sz val="10"/>
        <color indexed="23"/>
        <rFont val="Times New Roman"/>
        <family val="1"/>
      </rPr>
      <t>(þar sem við á)</t>
    </r>
  </si>
  <si>
    <r>
      <t>Varnir gegn hávaða /</t>
    </r>
    <r>
      <rPr>
        <b/>
        <sz val="11"/>
        <rFont val="Times New Roman"/>
        <family val="1"/>
      </rPr>
      <t xml:space="preserve"> Noise protection</t>
    </r>
    <r>
      <rPr>
        <sz val="11"/>
        <rFont val="Times New Roman"/>
        <family val="1"/>
      </rPr>
      <t xml:space="preserve"> </t>
    </r>
    <r>
      <rPr>
        <sz val="10"/>
        <color indexed="23"/>
        <rFont val="Times New Roman"/>
        <family val="1"/>
      </rPr>
      <t>(þar sem við á)</t>
    </r>
  </si>
  <si>
    <t>Peltors used</t>
  </si>
  <si>
    <r>
      <t xml:space="preserve">Annar búnaður er snertir mengunarvarnir / </t>
    </r>
    <r>
      <rPr>
        <b/>
        <sz val="11"/>
        <rFont val="Times New Roman"/>
        <family val="1"/>
      </rPr>
      <t>other equipment relating to pollution control</t>
    </r>
  </si>
  <si>
    <t>Ecospill on board barges, boats and where chemicals are stored and used.</t>
  </si>
  <si>
    <r>
      <t xml:space="preserve">Er fyrirtækið með viðurkennt eða vottað umhverfisstjórnunarkerfi? </t>
    </r>
    <r>
      <rPr>
        <b/>
        <sz val="11"/>
        <rFont val="Times New Roman"/>
        <family val="1"/>
      </rPr>
      <t>Does the company have an accredited or certified environmental management system?</t>
    </r>
  </si>
  <si>
    <r>
      <t xml:space="preserve">Nei en er með ASC vottun á Haganesi, Steinanesi, Hringsdal, Tjaldanesi, Eyri og Laugardal. Öll starfsemi Arnarlax fylgir ASC. / </t>
    </r>
    <r>
      <rPr>
        <b/>
        <sz val="11"/>
        <rFont val="Times New Roman"/>
        <family val="1"/>
      </rPr>
      <t>No but has ASC certification on farm sites.</t>
    </r>
  </si>
  <si>
    <r>
      <t xml:space="preserve">Er fyrirtækið með skriflega umhverfisstefnu? </t>
    </r>
    <r>
      <rPr>
        <b/>
        <sz val="11"/>
        <rFont val="Times New Roman"/>
        <family val="1"/>
      </rPr>
      <t>Does the company have a written environment policy?</t>
    </r>
  </si>
  <si>
    <t>Já / Yes</t>
  </si>
  <si>
    <r>
      <t xml:space="preserve">Hefur fyrirtækið sett sér skrifleg markmið í umhverfismálum? </t>
    </r>
    <r>
      <rPr>
        <b/>
        <sz val="11"/>
        <rFont val="Times New Roman"/>
        <family val="1"/>
      </rPr>
      <t xml:space="preserve">Has the company set written environmental goals? </t>
    </r>
  </si>
  <si>
    <r>
      <t xml:space="preserve">Hefur fyrirtækið sett sér skrifleg markmið er varða auðlinda- og hráefnisnotkun? </t>
    </r>
    <r>
      <rPr>
        <b/>
        <sz val="11"/>
        <rFont val="Times New Roman"/>
        <family val="1"/>
      </rPr>
      <t>Has the company set written goals for resource and raw material use?</t>
    </r>
  </si>
  <si>
    <t>Work in compliance to operating licenses</t>
  </si>
  <si>
    <r>
      <t>Er til skrifleg áætlun um að draga markvisst úr myndun úrgangs?</t>
    </r>
    <r>
      <rPr>
        <sz val="11"/>
        <rFont val="Times"/>
      </rPr>
      <t xml:space="preserve"> </t>
    </r>
    <r>
      <rPr>
        <b/>
        <sz val="11"/>
        <rFont val="Times"/>
      </rPr>
      <t xml:space="preserve"> Is there a written plan to systematically reduce waste generation?</t>
    </r>
  </si>
  <si>
    <r>
      <t>Er markvisst reynt að koma úrgangi í endurnotkun, endurvinnslu eða endurnýtingu?</t>
    </r>
    <r>
      <rPr>
        <sz val="11"/>
        <rFont val="Times"/>
      </rPr>
      <t xml:space="preserve"> </t>
    </r>
    <r>
      <rPr>
        <b/>
        <sz val="11"/>
        <rFont val="Times"/>
      </rPr>
      <t>Is it tried to put waste into reuse or recycling?</t>
    </r>
  </si>
  <si>
    <r>
      <t xml:space="preserve">Hafa starfsmenn fullnægjandi þekkingu á </t>
    </r>
    <r>
      <rPr>
        <sz val="12"/>
        <rFont val="Times New Roman"/>
        <family val="1"/>
      </rPr>
      <t xml:space="preserve">eitrunarhættu og eiginleikum þeirra efna sem unnið er með? </t>
    </r>
    <r>
      <rPr>
        <b/>
        <sz val="12"/>
        <rFont val="Times New Roman"/>
        <family val="1"/>
      </rPr>
      <t>Do employees have adequate knowledge of the toxic risk and the properties of the chemicals they handle?</t>
    </r>
  </si>
  <si>
    <r>
      <t xml:space="preserve">Hafa starfsmenn kynnt sér bestu fáanlegu tækni fyrir starfsemina? </t>
    </r>
    <r>
      <rPr>
        <b/>
        <sz val="11"/>
        <rFont val="Times New Roman"/>
        <family val="1"/>
      </rPr>
      <t>Have employees studied the best available technology for their operations?</t>
    </r>
  </si>
  <si>
    <r>
      <t>Voru tekin sýni til greininga á mengunarefnum á árinu?</t>
    </r>
    <r>
      <rPr>
        <sz val="11"/>
        <rFont val="Times"/>
      </rPr>
      <t xml:space="preserve"> </t>
    </r>
    <r>
      <rPr>
        <sz val="10"/>
        <color indexed="23"/>
        <rFont val="Times"/>
      </rPr>
      <t xml:space="preserve">(mæliniðurstöður sem ekki er ákvæði um í starfsleyfi eru valfrjáls) </t>
    </r>
    <r>
      <rPr>
        <b/>
        <sz val="11"/>
        <color theme="1"/>
        <rFont val="Times"/>
      </rPr>
      <t xml:space="preserve">Were there samples taken for analysis of pollutants during the year? </t>
    </r>
  </si>
  <si>
    <r>
      <t xml:space="preserve">Já, sýnatökur í Laugardal, Tjaldanesi, Steinanesi og Eyri. MAST tók svo sýni bæði úr fiski og fóðri. / </t>
    </r>
    <r>
      <rPr>
        <b/>
        <sz val="11"/>
        <rFont val="Times New Roman"/>
        <family val="1"/>
      </rPr>
      <t>Yes, benthic monitoring in Laugardalur, Tjaldanes, Eyri and Steinanes. MAST took samples from both fish and feed.</t>
    </r>
  </si>
  <si>
    <r>
      <t>Hafa komið í ljós óæskileg mengunaráhrif vegna stöðvarinnar</t>
    </r>
    <r>
      <rPr>
        <sz val="11"/>
        <rFont val="Times"/>
      </rPr>
      <t>?</t>
    </r>
    <r>
      <rPr>
        <b/>
        <sz val="11"/>
        <rFont val="Times"/>
      </rPr>
      <t xml:space="preserve"> Have there been unwanted contamination effects caused by the station? </t>
    </r>
    <r>
      <rPr>
        <sz val="11"/>
        <rFont val="Times"/>
      </rPr>
      <t xml:space="preserve">
</t>
    </r>
  </si>
  <si>
    <r>
      <t xml:space="preserve">Hafa orðið mengunaróhöpp hjá fyrirtækinu á bókhaldsárinu? </t>
    </r>
    <r>
      <rPr>
        <b/>
        <sz val="11"/>
        <rFont val="Times New Roman"/>
        <family val="1"/>
      </rPr>
      <t>Have there been any pollution incidents at the company during the accounting year?</t>
    </r>
  </si>
  <si>
    <r>
      <t>Er til viðbragðsáætlun vegna mengunaróhappa hjá fyrirtækinu?</t>
    </r>
    <r>
      <rPr>
        <b/>
        <sz val="11"/>
        <rFont val="Times New Roman"/>
        <family val="1"/>
      </rPr>
      <t xml:space="preserve"> Is there a contingency plan for pollution incidents at the company?</t>
    </r>
    <r>
      <rPr>
        <sz val="11"/>
        <rFont val="Times New Roman"/>
        <family val="1"/>
      </rPr>
      <t xml:space="preserve"> 
</t>
    </r>
  </si>
  <si>
    <r>
      <t xml:space="preserve">Hefur fyrirtækið tekið þátt í öðrum umhverfisverkefnum sem ástæða þykir til að nefna? </t>
    </r>
    <r>
      <rPr>
        <b/>
        <sz val="11"/>
        <rFont val="Times New Roman"/>
        <family val="1"/>
      </rPr>
      <t xml:space="preserve">Has the company participated in other environmental projects that are reason to mention? 
</t>
    </r>
  </si>
  <si>
    <t>Hreinsuns stranda / Cleaning of shores</t>
  </si>
  <si>
    <r>
      <t xml:space="preserve">Hefur fyrirtækið sótt um undanþágu frá færslu græns bókhalds?  </t>
    </r>
    <r>
      <rPr>
        <b/>
        <sz val="11"/>
        <rFont val="Times New Roman"/>
        <family val="1"/>
      </rPr>
      <t xml:space="preserve">Has the company applied for an exemption from the transaction of green accounting? </t>
    </r>
  </si>
  <si>
    <r>
      <t xml:space="preserve">Umhverfismál / Environment </t>
    </r>
    <r>
      <rPr>
        <sz val="14"/>
        <color indexed="23"/>
        <rFont val="Times New Roman"/>
        <family val="1"/>
      </rPr>
      <t>(valfrjálsar upplýsingar nema að ákvæði í starfsleyfi segi til um annað)</t>
    </r>
  </si>
  <si>
    <r>
      <t xml:space="preserve">Önnur atriði / Other items </t>
    </r>
    <r>
      <rPr>
        <sz val="14"/>
        <color indexed="23"/>
        <rFont val="Times New Roman"/>
        <family val="1"/>
      </rPr>
      <t>(valfrjálsar upplýsingar nema að ákvæði í starfsleyfi segi til um annað)</t>
    </r>
  </si>
  <si>
    <r>
      <t xml:space="preserve">Aðkoma starfsmanna að vinnunni við grænt bókhald / </t>
    </r>
    <r>
      <rPr>
        <b/>
        <sz val="11"/>
        <rFont val="Times New Roman"/>
        <family val="1"/>
      </rPr>
      <t>Employee involvement in green accounting work</t>
    </r>
    <r>
      <rPr>
        <sz val="11"/>
        <rFont val="Times New Roman"/>
        <family val="1"/>
      </rPr>
      <t xml:space="preserve">
</t>
    </r>
  </si>
  <si>
    <r>
      <t xml:space="preserve">Upplýsingagjöf / </t>
    </r>
    <r>
      <rPr>
        <b/>
        <sz val="11"/>
        <rFont val="Times New Roman"/>
        <family val="1"/>
      </rPr>
      <t xml:space="preserve">Information </t>
    </r>
  </si>
  <si>
    <r>
      <t>Vinnuumhverfi og öryggismál starfsmanna /</t>
    </r>
    <r>
      <rPr>
        <b/>
        <sz val="11"/>
        <rFont val="Times New Roman"/>
        <family val="1"/>
      </rPr>
      <t xml:space="preserve"> Work environment and worker safety issues</t>
    </r>
  </si>
  <si>
    <r>
      <t xml:space="preserve">Allir starfsmenn sem vinna eða koma að kvíum eru í björgunarvestum, með hjálma, talstöð og í stígvélum með stáltá. Sérstakur búnaður er notaður við hreinsun dauðfisks úr kvíum. Vinnslustarfsmenn fylgja öryggisreglum varðandi notkun á öryggisbúnaði við vinnu sína og eru skyldugir til að nota heyrnahlífar alltaf og hjálma og gleraugu þegar við á. / </t>
    </r>
    <r>
      <rPr>
        <b/>
        <sz val="11"/>
        <rFont val="Times New Roman"/>
        <family val="1"/>
      </rPr>
      <t xml:space="preserve">All workers working or arriving at the farm sites are wearing life jackets, helmets, radio and steel-toe boots. Special equipment is used in the collection of dead fish from cages. Processing workers follow safety rules regarding the use of safety equipment during their work and are required to wear hearing aids at all times and helmets and glasses when appropriate.	</t>
    </r>
    <r>
      <rPr>
        <sz val="11"/>
        <rFont val="Times New Roman"/>
        <family val="1"/>
      </rPr>
      <t xml:space="preserve">	</t>
    </r>
  </si>
  <si>
    <r>
      <t xml:space="preserve">Já. Má nefna að sjókvíar og annar eldisbúnaður er af hæsta gæðaflokki, viðurkenndur af norskum tryggingarfélögum og standast kröfur skv. norska staðlinum NS9415 og kröfur sem settar eru fram í reglugerð 550/2020 um fiskeldi. Notaður er viðurkenndur búnaður við hreinsun eldiskvía. Netapokar eru þrifnir reglulega með þar til gerðri ROV tæknil. Fóðrun er stýrt með myndavélum til þess að hámarka fóðurnýtingu og lágmarka losun úrgangs. Spillfree kerfi notað til að hámarka nýtingu fóðurs. / </t>
    </r>
    <r>
      <rPr>
        <b/>
        <sz val="11"/>
        <rFont val="Times New Roman"/>
        <family val="1"/>
      </rPr>
      <t xml:space="preserve">Yes. For example, cages and other farming equipment are of the highest quality, recognized by Norwegian insurance companies and meet the requirements of the Norwegian standard NS9415 and the requirements set out in Regulation 550/2020 on Aquaculture. Approved equipment is used for the cleaning of cages. Net bags are cleaned regularly with a type of ROV technology. Feeding is controlled by cameras to maximize feed efficiency and minimise waste disposal. Spillfree system used to optimize feed utilization.		</t>
    </r>
    <r>
      <rPr>
        <sz val="11"/>
        <rFont val="Times New Roman"/>
        <family val="1"/>
      </rPr>
      <t xml:space="preserve">		 			</t>
    </r>
  </si>
  <si>
    <r>
      <t xml:space="preserve">Notkun skaðlausra og umhverfisvænna stoðefna í framleiðsluvörunni / </t>
    </r>
    <r>
      <rPr>
        <b/>
        <sz val="11"/>
        <rFont val="Times New Roman"/>
        <family val="1"/>
      </rPr>
      <t>Use of harmless and environmentally friendly prosthetics in the production product</t>
    </r>
  </si>
  <si>
    <r>
      <t xml:space="preserve">Niðurstöður vistferilsgreininga á framleiðsluvörum / </t>
    </r>
    <r>
      <rPr>
        <b/>
        <sz val="11"/>
        <rFont val="Times New Roman"/>
        <family val="1"/>
      </rPr>
      <t>Results of life cycle analysis of products</t>
    </r>
    <r>
      <rPr>
        <sz val="11"/>
        <rFont val="Times New Roman"/>
        <family val="1"/>
      </rPr>
      <t xml:space="preserve">
	</t>
    </r>
  </si>
  <si>
    <r>
      <t xml:space="preserve">Fjárhagslegir þættir svo sem sparnaður og fjárfestingar / </t>
    </r>
    <r>
      <rPr>
        <b/>
        <sz val="11"/>
        <rFont val="Times New Roman"/>
        <family val="1"/>
      </rPr>
      <t>Financial factors such as savings and investments</t>
    </r>
    <r>
      <rPr>
        <sz val="11"/>
        <rFont val="Times New Roman"/>
        <family val="1"/>
      </rPr>
      <t xml:space="preserve">
</t>
    </r>
  </si>
  <si>
    <r>
      <t xml:space="preserve">Já , fjárfest í tveimur seiðaeldisstöðvum á árinu 2021 / </t>
    </r>
    <r>
      <rPr>
        <b/>
        <sz val="11"/>
        <rFont val="Times New Roman"/>
        <family val="1"/>
      </rPr>
      <t>Investments in two smolt stations in year 2021.</t>
    </r>
  </si>
  <si>
    <r>
      <t xml:space="preserve">Áhættumat / </t>
    </r>
    <r>
      <rPr>
        <b/>
        <sz val="11"/>
        <rFont val="Times New Roman"/>
        <family val="1"/>
      </rPr>
      <t>Risk assessment</t>
    </r>
  </si>
  <si>
    <r>
      <t xml:space="preserve">Já / </t>
    </r>
    <r>
      <rPr>
        <b/>
        <sz val="11"/>
        <rFont val="Times New Roman"/>
        <family val="1"/>
      </rPr>
      <t>Yes</t>
    </r>
  </si>
  <si>
    <r>
      <t>Jarðvegsmengun frá því áður en núverandi rekstraraðili tók við starfseminni /</t>
    </r>
    <r>
      <rPr>
        <b/>
        <sz val="11"/>
        <rFont val="Times New Roman"/>
        <family val="1"/>
      </rPr>
      <t>Soil pollution from before the current operator took over the operation</t>
    </r>
    <r>
      <rPr>
        <sz val="11"/>
        <rFont val="Times New Roman"/>
        <family val="1"/>
      </rPr>
      <t xml:space="preserve">
</t>
    </r>
  </si>
  <si>
    <r>
      <t xml:space="preserve">Kvartanir yfir lykt og hávaða frá starfseminni / </t>
    </r>
    <r>
      <rPr>
        <b/>
        <sz val="11"/>
        <rFont val="Times New Roman"/>
        <family val="1"/>
      </rPr>
      <t>Complaints about smell and noise from the operation</t>
    </r>
    <r>
      <rPr>
        <sz val="11"/>
        <rFont val="Times New Roman"/>
        <family val="1"/>
      </rPr>
      <t xml:space="preserve">
</t>
    </r>
  </si>
  <si>
    <r>
      <t xml:space="preserve">Næringarefnaofauðgun og súrefnisþurrð vegna fráveitu frá starfseminni / </t>
    </r>
    <r>
      <rPr>
        <b/>
        <sz val="11"/>
        <rFont val="Times New Roman"/>
        <family val="1"/>
      </rPr>
      <t xml:space="preserve">Nutrient audacity and hypoxia due to sewage from operations		</t>
    </r>
    <r>
      <rPr>
        <sz val="11"/>
        <rFont val="Times New Roman"/>
        <family val="1"/>
      </rPr>
      <t xml:space="preserve">
</t>
    </r>
  </si>
  <si>
    <r>
      <t xml:space="preserve">Minnkun á líffræðilegum fjölbreytileika tegunda sem umhverfiráhrif frá starfseminni / </t>
    </r>
    <r>
      <rPr>
        <b/>
        <sz val="11"/>
        <rFont val="Times New Roman"/>
        <family val="1"/>
      </rPr>
      <t>Reduction in biodiversity of species as an environmental impact from their activities</t>
    </r>
    <r>
      <rPr>
        <sz val="11"/>
        <rFont val="Times New Roman"/>
        <family val="1"/>
      </rPr>
      <t xml:space="preserve">
</t>
    </r>
  </si>
  <si>
    <r>
      <t xml:space="preserve">Áhrif á botndýralíf á athafnasvæði kvíanna og þar í kring verða á meðan rekstri stendur en eru óveruleg og afturkræf. Endurheimtist með hvíld eldissvæða, sem er að lágmarki 3-6 mánuðir. Hvíld getur staðið lengur yfir ef fyrirhugað er að nota ekki svæði strax að hvíldartíma loknum. Botnsýnatökur teknar við hámarkslífmassa og áður en útsetning er til að meta líffræðilegan fjölbreytileika og lúsalyfjaleifar m.a. / </t>
    </r>
    <r>
      <rPr>
        <b/>
        <sz val="11"/>
        <rFont val="Times New Roman"/>
        <family val="1"/>
      </rPr>
      <t xml:space="preserve">The impact on benthic diversity on the farm sites  and around it will occur during operations but are negligible and reversible. Recovered by fallowing of the farming areas, which is a minimum of 3-6 months. Fallow may last longer if it is planned not to use an area immediately after the rest period. Bottom samples taken at peak biomass and prior to exposure to assess biodiversity and lice residues including
</t>
    </r>
  </si>
  <si>
    <r>
      <t xml:space="preserve">Kvörtun vegna lyktar frá meltusvæði á árinu / </t>
    </r>
    <r>
      <rPr>
        <b/>
        <sz val="11"/>
        <rFont val="Times New Roman"/>
        <family val="1"/>
      </rPr>
      <t>Complaint regarding smell from the silage area in the year.</t>
    </r>
    <r>
      <rPr>
        <sz val="11"/>
        <rFont val="Times New Roman"/>
        <family val="1"/>
      </rPr>
      <t xml:space="preserve">
</t>
    </r>
  </si>
  <si>
    <t>Texti / Text</t>
  </si>
  <si>
    <t>Áhrifaþættir og losun / Effects and emissions</t>
  </si>
  <si>
    <t>Losun efna og meðhöndlun úrgangs / Chemical emissions and waste management</t>
  </si>
  <si>
    <t>Grænt bókhald 2021 / Green books  2021</t>
  </si>
  <si>
    <t>Nafn fyrirtækis og kennitala/ Name and ID:</t>
  </si>
  <si>
    <t>Sértæk skráning fyrir eldisstöðvar fisks, alifugla eða svína / Specific registration for fish, poultry or pig farms</t>
  </si>
  <si>
    <t>Skýring / Description</t>
  </si>
  <si>
    <t>Tegund eldis / Type of farming:</t>
  </si>
  <si>
    <r>
      <t xml:space="preserve">Sjókvíaeldi - Lax </t>
    </r>
    <r>
      <rPr>
        <i/>
        <sz val="10"/>
        <rFont val="Times New Roman"/>
        <family val="1"/>
      </rPr>
      <t xml:space="preserve">(l. Salmo salar) / </t>
    </r>
    <r>
      <rPr>
        <b/>
        <sz val="10"/>
        <rFont val="Times New Roman"/>
        <family val="1"/>
      </rPr>
      <t>Aquaculture - Salmon</t>
    </r>
    <r>
      <rPr>
        <i/>
        <sz val="10"/>
        <rFont val="Times New Roman"/>
        <family val="1"/>
      </rPr>
      <t xml:space="preserve"> (l. Salmo Salar)</t>
    </r>
  </si>
  <si>
    <r>
      <t xml:space="preserve">Magn Amount
</t>
    </r>
    <r>
      <rPr>
        <sz val="10"/>
        <rFont val="Times New Roman"/>
        <family val="1"/>
      </rPr>
      <t>(meðalár)</t>
    </r>
  </si>
  <si>
    <t>Eining  Unit</t>
  </si>
  <si>
    <r>
      <t xml:space="preserve">Framleiðslumagn (slátrað magn + innyfli) / </t>
    </r>
    <r>
      <rPr>
        <b/>
        <sz val="11"/>
        <rFont val="Times New Roman"/>
        <family val="1"/>
      </rPr>
      <t>Processed amount, net:</t>
    </r>
  </si>
  <si>
    <r>
      <t xml:space="preserve">Heildarmagn slátrað úr sjó - óslægt / </t>
    </r>
    <r>
      <rPr>
        <b/>
        <sz val="10"/>
        <rFont val="Times New Roman"/>
        <family val="1"/>
      </rPr>
      <t>Gross from sea ungutted:</t>
    </r>
  </si>
  <si>
    <r>
      <rPr>
        <sz val="10"/>
        <rFont val="Times New Roman"/>
        <family val="1"/>
      </rPr>
      <t xml:space="preserve">Patreksfjörður og Tálknafjörður leyfi, slátrað úr sjó </t>
    </r>
    <r>
      <rPr>
        <b/>
        <sz val="10"/>
        <rFont val="Times New Roman"/>
        <family val="1"/>
      </rPr>
      <t>/ Gross harvest from sea, Patreksfjörður and Talknafjörður license:</t>
    </r>
  </si>
  <si>
    <r>
      <rPr>
        <sz val="10"/>
        <rFont val="Times New Roman"/>
        <family val="1"/>
      </rPr>
      <t>Fossfjörður slátrað úr sjó</t>
    </r>
    <r>
      <rPr>
        <b/>
        <sz val="10"/>
        <rFont val="Times New Roman"/>
        <family val="1"/>
      </rPr>
      <t xml:space="preserve"> / Gross harvest from sea, Foss license:</t>
    </r>
  </si>
  <si>
    <r>
      <rPr>
        <sz val="10"/>
        <rFont val="Times New Roman"/>
        <family val="1"/>
      </rPr>
      <t>Arnarfjörður slátrað úr sjó</t>
    </r>
    <r>
      <rPr>
        <b/>
        <sz val="10"/>
        <rFont val="Times New Roman"/>
        <family val="1"/>
      </rPr>
      <t xml:space="preserve"> / Gross harvest from sea, Arnarfjörður license:</t>
    </r>
  </si>
  <si>
    <r>
      <rPr>
        <sz val="10"/>
        <rFont val="Times New Roman"/>
        <family val="1"/>
      </rPr>
      <t>Heildar fóðurnotkun 2021</t>
    </r>
    <r>
      <rPr>
        <b/>
        <sz val="10"/>
        <rFont val="Times New Roman"/>
        <family val="1"/>
      </rPr>
      <t xml:space="preserve"> / Total feed usage 2021:</t>
    </r>
  </si>
  <si>
    <r>
      <t>Fóðurgerð / Birgi -</t>
    </r>
    <r>
      <rPr>
        <b/>
        <sz val="11"/>
        <rFont val="Times New Roman"/>
        <family val="1"/>
      </rPr>
      <t xml:space="preserve"> Supplier</t>
    </r>
  </si>
  <si>
    <r>
      <t xml:space="preserve">Fóðurnotkun - </t>
    </r>
    <r>
      <rPr>
        <b/>
        <sz val="11"/>
        <rFont val="Times New Roman"/>
        <family val="1"/>
      </rPr>
      <t>Feed usage</t>
    </r>
  </si>
  <si>
    <r>
      <rPr>
        <sz val="10"/>
        <rFont val="Times New Roman"/>
        <family val="1"/>
      </rPr>
      <t>Sundurliðað eftir leyfum /</t>
    </r>
    <r>
      <rPr>
        <b/>
        <sz val="10"/>
        <rFont val="Times New Roman"/>
        <family val="1"/>
      </rPr>
      <t xml:space="preserve"> Summarized by licenses:</t>
    </r>
  </si>
  <si>
    <r>
      <t xml:space="preserve">Sundurliðun á aðföngum / </t>
    </r>
    <r>
      <rPr>
        <b/>
        <sz val="11"/>
        <rFont val="Times New Roman"/>
        <family val="1"/>
      </rPr>
      <t>Summary of resources:</t>
    </r>
  </si>
  <si>
    <r>
      <t xml:space="preserve">Sundurliðun á notkun hættulegra efna / </t>
    </r>
    <r>
      <rPr>
        <b/>
        <sz val="11"/>
        <rFont val="Times New Roman"/>
        <family val="1"/>
      </rPr>
      <t>Summary of hazardous chemicals usage:</t>
    </r>
  </si>
  <si>
    <t>Maurasýra K2 - Formic acid for K2 silage</t>
  </si>
  <si>
    <t>Lútur 15% Lut</t>
  </si>
  <si>
    <t>Klór 15%    20L/24KG - Chlorine</t>
  </si>
  <si>
    <t>Klór 15%  200L  (240KG) - Chlorine</t>
  </si>
  <si>
    <t>Stífluleysir 1L - Clog solver</t>
  </si>
  <si>
    <t>Sýrusápa nr.1   20L (24 KG) - Acid soap</t>
  </si>
  <si>
    <t>Sýru-Cip 1L 20L (26 KG) - Acid soap</t>
  </si>
  <si>
    <t>Sýru-Cip 1L  1200KG - Acid soap</t>
  </si>
  <si>
    <t>TK-17Cl klórkvoða 23KG/20L - Chlorine foam</t>
  </si>
  <si>
    <t>TK-17 Cl klórkvoða 228KG - Chlorine foam</t>
  </si>
  <si>
    <t>TK-17 Cl klórkvoða 1150KG - Chlorine foam</t>
  </si>
  <si>
    <t>TK-145 hreinsikvoða  23KG - Chlorine foam</t>
  </si>
  <si>
    <t>TK-145 hreinsikvoða  1150KG - Chlorine foam</t>
  </si>
  <si>
    <t>TS Sótthreinsir 20L - Sanitizer</t>
  </si>
  <si>
    <t>Dsan sótthreinsir - Sanitizer</t>
  </si>
  <si>
    <t>D9 Ofnhreinsir  2 L - Oven rinse</t>
  </si>
  <si>
    <t>PRIME Þvottaduft 10 kg - Washing powder</t>
  </si>
  <si>
    <t>D7, Stálfægir 750 ml - Steel polish</t>
  </si>
  <si>
    <t>Smurolía - Lubricating oil</t>
  </si>
  <si>
    <t>Kælivökvi - Coolant</t>
  </si>
  <si>
    <t>Koppafeiti - Grease</t>
  </si>
  <si>
    <t>Virocid - Sanitizer</t>
  </si>
  <si>
    <t>Gírolía - Gear oil</t>
  </si>
  <si>
    <t>Jet Foam - Soap</t>
  </si>
  <si>
    <t>SalarDes - Sanitizer</t>
  </si>
  <si>
    <t>Jet foam - Soap</t>
  </si>
  <si>
    <t>Kælivökvi  - Coolant</t>
  </si>
  <si>
    <t>Smurolía / Lubricating oil</t>
  </si>
  <si>
    <t>Fantur 77 - Soap</t>
  </si>
  <si>
    <t>Klór 15% - Chlorine</t>
  </si>
  <si>
    <r>
      <t xml:space="preserve">Sundurliðun á losun mengandi efna / </t>
    </r>
    <r>
      <rPr>
        <b/>
        <sz val="11"/>
        <rFont val="Times New Roman"/>
        <family val="1"/>
      </rPr>
      <t>Emissions</t>
    </r>
  </si>
  <si>
    <r>
      <rPr>
        <sz val="10"/>
        <rFont val="Times New Roman"/>
        <family val="1"/>
      </rPr>
      <t xml:space="preserve">Lífrænn úrgangur / </t>
    </r>
    <r>
      <rPr>
        <b/>
        <sz val="10"/>
        <rFont val="Times New Roman"/>
        <family val="1"/>
      </rPr>
      <t>Organic production:</t>
    </r>
  </si>
  <si>
    <r>
      <t xml:space="preserve">Sundurliðun á meðhöndlun úrgangs / </t>
    </r>
    <r>
      <rPr>
        <b/>
        <sz val="11"/>
        <rFont val="Times New Roman"/>
        <family val="1"/>
      </rPr>
      <t>Waste handling summary:</t>
    </r>
  </si>
  <si>
    <r>
      <rPr>
        <sz val="10"/>
        <rFont val="Times New Roman"/>
        <family val="1"/>
      </rPr>
      <t>Meltuframleiðsla alls</t>
    </r>
    <r>
      <rPr>
        <b/>
        <sz val="10"/>
        <rFont val="Times New Roman"/>
        <family val="1"/>
      </rPr>
      <t xml:space="preserve"> / Silage production:</t>
    </r>
  </si>
  <si>
    <t>Blandaður úrgangur - Mixed waste</t>
  </si>
  <si>
    <t>Grófur úrgangur - Rough waste</t>
  </si>
  <si>
    <t>Brotamálmar - Metals</t>
  </si>
  <si>
    <t>Bylgjupappi - Cartons</t>
  </si>
  <si>
    <t>Óflokkaður grófur úrgangur - Uncategorized waste</t>
  </si>
  <si>
    <t>Brotamálmar - Fractional metals</t>
  </si>
  <si>
    <t>Endurvinnsluefni - Recycled material</t>
  </si>
  <si>
    <t>Terra (Waste company)</t>
  </si>
  <si>
    <t>Kubbur (Waste company)</t>
  </si>
  <si>
    <t>Timbur ólitað - Timber uncolored</t>
  </si>
  <si>
    <t>Úrgangur í rúmmetrum - Waste in m3</t>
  </si>
  <si>
    <t>Timbur litað - Timber colored</t>
  </si>
  <si>
    <t>Hreint timbur - Clean timber</t>
  </si>
  <si>
    <t>Stórsekkir - Bulk bags</t>
  </si>
  <si>
    <t>Úrgangur á gámavelli - Waste to waste station</t>
  </si>
  <si>
    <t>Fóðurrör til PureNorth - Feed pipes to PureNorth</t>
  </si>
  <si>
    <t>Plast - Plastic</t>
  </si>
  <si>
    <r>
      <t>Svæfingarlyf notað við lúsatalningar /</t>
    </r>
    <r>
      <rPr>
        <b/>
        <sz val="10"/>
        <rFont val="Times New Roman"/>
        <family val="1"/>
      </rPr>
      <t xml:space="preserve"> Anasthetichs</t>
    </r>
  </si>
  <si>
    <r>
      <t xml:space="preserve">Sundurliðun á notkun lyfja / </t>
    </r>
    <r>
      <rPr>
        <b/>
        <sz val="11"/>
        <rFont val="Times New Roman"/>
        <family val="1"/>
      </rPr>
      <t>Summary of drug usage:</t>
    </r>
  </si>
  <si>
    <r>
      <t>Slice fóður. Meðferð á Eyri, Fossi og Haganesi (er inni í fóðurtölum) /</t>
    </r>
    <r>
      <rPr>
        <b/>
        <sz val="10"/>
        <rFont val="Times New Roman"/>
        <family val="1"/>
      </rPr>
      <t xml:space="preserve"> Slice feed</t>
    </r>
  </si>
  <si>
    <r>
      <t xml:space="preserve">Bóluefni / </t>
    </r>
    <r>
      <rPr>
        <b/>
        <sz val="10"/>
        <rFont val="Times New Roman"/>
        <family val="1"/>
      </rPr>
      <t>Vaccination</t>
    </r>
    <r>
      <rPr>
        <sz val="10"/>
        <rFont val="Times New Roman"/>
        <family val="1"/>
      </rPr>
      <t xml:space="preserve"> Gileyri</t>
    </r>
  </si>
  <si>
    <r>
      <rPr>
        <b/>
        <sz val="10"/>
        <rFont val="Times New Roman"/>
        <family val="1"/>
      </rPr>
      <t>Formalin</t>
    </r>
    <r>
      <rPr>
        <sz val="10"/>
        <rFont val="Times New Roman"/>
        <family val="1"/>
      </rPr>
      <t xml:space="preserve"> Gileyri</t>
    </r>
  </si>
  <si>
    <t>Sjór / Ocean</t>
  </si>
  <si>
    <r>
      <t xml:space="preserve">Tegund viðtaka eftir starfsstöðvum / </t>
    </r>
    <r>
      <rPr>
        <b/>
        <sz val="11"/>
        <rFont val="Times New Roman"/>
        <family val="1"/>
      </rPr>
      <t>Type of receptors by establishment</t>
    </r>
  </si>
  <si>
    <t>This report shall be sent to the Environment Agency of Iceland or appropriate health surveillance along with all documents, CEO statement and letter of auditor before May 1st 2022.</t>
  </si>
  <si>
    <r>
      <t xml:space="preserve">(Losun lífrænna efna - reiknað) </t>
    </r>
    <r>
      <rPr>
        <b/>
        <sz val="11"/>
        <rFont val="Times New Roman"/>
        <family val="1"/>
      </rPr>
      <t>(release of organic matter - calculated)</t>
    </r>
  </si>
  <si>
    <t>Heildarmagn slátrað úr sjó - óslægt / Gross harvested salmon:</t>
  </si>
  <si>
    <r>
      <t xml:space="preserve">Magn úrgangs til förgunar / </t>
    </r>
    <r>
      <rPr>
        <b/>
        <sz val="11"/>
        <rFont val="Times New Roman"/>
        <family val="1"/>
      </rPr>
      <t>Amount of waste</t>
    </r>
  </si>
  <si>
    <r>
      <t>Unnið slægt magn í vinnslu Arnarlax fyrir annað fyrirtæki</t>
    </r>
    <r>
      <rPr>
        <b/>
        <sz val="10"/>
        <rFont val="Times New Roman"/>
        <family val="1"/>
      </rPr>
      <t xml:space="preserve"> / Gutted net salmon for another comapany</t>
    </r>
  </si>
  <si>
    <t>Arnarlax ehf. Vinnsla A960 slægt magn / gutted net salmon from harvest plant</t>
  </si>
  <si>
    <t>Vinnsla A960 / Harvest plant</t>
  </si>
  <si>
    <t>Sjódeild / Seawater department</t>
  </si>
  <si>
    <t>Vatnshreinsistöð / Water treatment station</t>
  </si>
  <si>
    <t>Skrifstofa Bíldudal / Main office</t>
  </si>
  <si>
    <r>
      <t xml:space="preserve">Fráveitan er skv. reglugerð og í lagi. Ný útrás út í sjó sem lögð var árið 2021. </t>
    </r>
    <r>
      <rPr>
        <b/>
        <sz val="11"/>
        <rFont val="Times New Roman"/>
        <family val="1"/>
      </rPr>
      <t>The sewage system is in good condition. The pipes from harvest plant is new since 2019 and leads into new outlet that was set by the community Vesturbyggdð in 2021.</t>
    </r>
  </si>
  <si>
    <t>2019 / 2022 new outlet pipe from communtiy</t>
  </si>
  <si>
    <r>
      <t xml:space="preserve">Rotþrær / Septic tanks </t>
    </r>
    <r>
      <rPr>
        <sz val="10"/>
        <color indexed="23"/>
        <rFont val="Times New Roman"/>
        <family val="1"/>
      </rPr>
      <t>(þar sem við á)</t>
    </r>
  </si>
  <si>
    <t>Finque</t>
  </si>
  <si>
    <t>Stei</t>
  </si>
  <si>
    <r>
      <t xml:space="preserve">Nei. En við viljum bæta úr því með þjálfun. </t>
    </r>
    <r>
      <rPr>
        <b/>
        <sz val="11"/>
        <rFont val="Times New Roman"/>
        <family val="1"/>
      </rPr>
      <t>No. We will improve that by looking into training.</t>
    </r>
  </si>
  <si>
    <t>Meltuvinnsla á prömmum K2 / Silage on barges K2</t>
  </si>
  <si>
    <r>
      <t xml:space="preserve">Maurasýra K3 - Formic acid for K3 silage - </t>
    </r>
    <r>
      <rPr>
        <b/>
        <sz val="10"/>
        <rFont val="Times New Roman"/>
        <family val="1"/>
      </rPr>
      <t>Used and owned by Arctic Protein</t>
    </r>
  </si>
  <si>
    <t>Maurasýra K2 total</t>
  </si>
  <si>
    <t>Maurasýra K3 total</t>
  </si>
  <si>
    <t>Summary of anasthetichs</t>
  </si>
  <si>
    <t>Harvest plant</t>
  </si>
  <si>
    <t>Gileyri smolt</t>
  </si>
  <si>
    <t>Revision 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</si>
</sst>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0"/>
      <name val="Times New Roman"/>
    </font>
    <font>
      <sz val="11"/>
      <color theme="1"/>
      <name val="Calibri"/>
      <family val="2"/>
      <scheme val="minor"/>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vertAlign val="superscript"/>
      <sz val="10"/>
      <name val="Times New Roman"/>
      <family val="1"/>
    </font>
    <font>
      <sz val="10"/>
      <color theme="1"/>
      <name val="Times New Roman"/>
      <family val="1"/>
    </font>
    <font>
      <sz val="10"/>
      <color theme="0" tint="-0.499984740745262"/>
      <name val="Times New Roman"/>
      <family val="1"/>
    </font>
    <font>
      <b/>
      <i/>
      <sz val="14"/>
      <color rgb="FF0070C0"/>
      <name val="Times New Roman"/>
      <family val="1"/>
    </font>
    <font>
      <sz val="10"/>
      <color rgb="FF0070C0"/>
      <name val="Times New Roman"/>
      <family val="1"/>
    </font>
    <font>
      <b/>
      <sz val="10"/>
      <color theme="1"/>
      <name val="Times New Roman"/>
      <family val="1"/>
    </font>
    <font>
      <sz val="10"/>
      <color rgb="FF000000"/>
      <name val="Times New Roman"/>
      <family val="1"/>
    </font>
    <font>
      <b/>
      <i/>
      <sz val="10"/>
      <name val="Times New Roman"/>
      <family val="1"/>
    </font>
    <font>
      <u/>
      <sz val="10"/>
      <color theme="10"/>
      <name val="Times New Roman"/>
      <family val="1"/>
    </font>
    <font>
      <b/>
      <sz val="11"/>
      <color theme="1"/>
      <name val="Times New Roman"/>
      <family val="1"/>
    </font>
    <font>
      <b/>
      <sz val="11"/>
      <name val="Times"/>
    </font>
    <font>
      <b/>
      <sz val="11"/>
      <color theme="1"/>
      <name val="Times"/>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darkGray">
        <bgColor theme="0"/>
      </patternFill>
    </fill>
    <fill>
      <patternFill patternType="solid">
        <fgColor rgb="FFFFFFFF"/>
        <bgColor indexed="64"/>
      </patternFill>
    </fill>
    <fill>
      <patternFill patternType="solid">
        <fgColor theme="7" tint="0.7999816888943144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5" fillId="0" borderId="0"/>
    <xf numFmtId="0" fontId="35" fillId="0" borderId="0" applyNumberFormat="0" applyFill="0" applyBorder="0" applyAlignment="0" applyProtection="0"/>
  </cellStyleXfs>
  <cellXfs count="306">
    <xf numFmtId="0" fontId="0" fillId="0" borderId="0" xfId="0"/>
    <xf numFmtId="0" fontId="0" fillId="3" borderId="0" xfId="0" applyFill="1"/>
    <xf numFmtId="0" fontId="13" fillId="3" borderId="0" xfId="0" applyFont="1" applyFill="1"/>
    <xf numFmtId="0" fontId="7" fillId="3" borderId="0" xfId="0" applyFont="1" applyFill="1"/>
    <xf numFmtId="0" fontId="10" fillId="3" borderId="0" xfId="0" applyFont="1" applyFill="1"/>
    <xf numFmtId="0" fontId="0" fillId="4" borderId="0" xfId="0" applyFill="1"/>
    <xf numFmtId="0" fontId="9" fillId="4" borderId="0" xfId="0" applyFont="1" applyFill="1"/>
    <xf numFmtId="0" fontId="9" fillId="3" borderId="0" xfId="0" applyFont="1" applyFill="1"/>
    <xf numFmtId="0" fontId="14" fillId="3" borderId="0" xfId="0" applyFont="1" applyFill="1"/>
    <xf numFmtId="0" fontId="0" fillId="3" borderId="0" xfId="0" applyFill="1" applyAlignment="1">
      <alignment horizontal="left"/>
    </xf>
    <xf numFmtId="0" fontId="0" fillId="3" borderId="0" xfId="0" applyFill="1" applyProtection="1">
      <protection locked="0"/>
    </xf>
    <xf numFmtId="0" fontId="5" fillId="3" borderId="0" xfId="0" applyFont="1" applyFill="1" applyProtection="1">
      <protection locked="0"/>
    </xf>
    <xf numFmtId="0" fontId="0" fillId="2" borderId="2" xfId="0" applyFill="1" applyBorder="1" applyProtection="1">
      <protection hidden="1"/>
    </xf>
    <xf numFmtId="0" fontId="20" fillId="2" borderId="2" xfId="0" applyFont="1" applyFill="1" applyBorder="1" applyAlignment="1">
      <alignment horizontal="right"/>
    </xf>
    <xf numFmtId="0" fontId="0" fillId="2" borderId="2" xfId="0" applyFill="1" applyBorder="1"/>
    <xf numFmtId="0" fontId="0" fillId="2" borderId="2" xfId="0" applyFill="1" applyBorder="1" applyAlignment="1">
      <alignment horizontal="right"/>
    </xf>
    <xf numFmtId="0" fontId="18" fillId="2" borderId="2" xfId="0" applyFont="1" applyFill="1" applyBorder="1"/>
    <xf numFmtId="0" fontId="18" fillId="2" borderId="2" xfId="0" applyFont="1" applyFill="1" applyBorder="1" applyAlignment="1">
      <alignment wrapText="1"/>
    </xf>
    <xf numFmtId="16" fontId="0" fillId="2" borderId="2" xfId="0" applyNumberFormat="1" applyFill="1" applyBorder="1" applyAlignment="1">
      <alignment horizontal="right"/>
    </xf>
    <xf numFmtId="0" fontId="3" fillId="0" borderId="2" xfId="0" applyFont="1" applyBorder="1"/>
    <xf numFmtId="0" fontId="5" fillId="0" borderId="2" xfId="0" applyFont="1" applyBorder="1"/>
    <xf numFmtId="0" fontId="3" fillId="0" borderId="2" xfId="0" applyFont="1" applyBorder="1" applyProtection="1">
      <protection hidden="1"/>
    </xf>
    <xf numFmtId="0" fontId="5" fillId="0" borderId="2" xfId="0" applyFont="1" applyBorder="1" applyProtection="1">
      <protection hidden="1"/>
    </xf>
    <xf numFmtId="0" fontId="5" fillId="3" borderId="2" xfId="0" applyFont="1" applyFill="1" applyBorder="1"/>
    <xf numFmtId="49" fontId="5" fillId="0" borderId="2" xfId="0" applyNumberFormat="1" applyFont="1" applyBorder="1"/>
    <xf numFmtId="0" fontId="18" fillId="2" borderId="2" xfId="0" applyFont="1" applyFill="1" applyBorder="1" applyAlignment="1">
      <alignment horizontal="right"/>
    </xf>
    <xf numFmtId="0" fontId="19" fillId="2" borderId="2" xfId="0" applyFont="1" applyFill="1" applyBorder="1"/>
    <xf numFmtId="0" fontId="29" fillId="0" borderId="2" xfId="0" applyFont="1" applyBorder="1"/>
    <xf numFmtId="16" fontId="18" fillId="2" borderId="2" xfId="0" applyNumberFormat="1" applyFont="1" applyFill="1" applyBorder="1" applyAlignment="1">
      <alignment horizontal="right"/>
    </xf>
    <xf numFmtId="0" fontId="5" fillId="3" borderId="2" xfId="0" applyFont="1" applyFill="1" applyBorder="1" applyAlignment="1">
      <alignment horizontal="right"/>
    </xf>
    <xf numFmtId="0" fontId="32" fillId="0" borderId="2" xfId="0" applyFont="1" applyBorder="1" applyAlignment="1">
      <alignment horizontal="right"/>
    </xf>
    <xf numFmtId="3" fontId="3" fillId="3" borderId="2" xfId="0" applyNumberFormat="1" applyFont="1" applyFill="1" applyBorder="1" applyAlignment="1">
      <alignment horizontal="right"/>
    </xf>
    <xf numFmtId="0" fontId="5" fillId="0" borderId="2" xfId="0" applyFont="1" applyBorder="1" applyAlignment="1">
      <alignment horizontal="right"/>
    </xf>
    <xf numFmtId="0" fontId="5" fillId="0" borderId="2" xfId="0" applyFont="1" applyBorder="1" applyAlignment="1">
      <alignment horizontal="center"/>
    </xf>
    <xf numFmtId="0" fontId="19" fillId="2" borderId="2" xfId="0" applyFont="1" applyFill="1" applyBorder="1" applyAlignment="1">
      <alignment horizontal="center" wrapText="1"/>
    </xf>
    <xf numFmtId="0" fontId="0" fillId="0" borderId="2" xfId="0" applyBorder="1"/>
    <xf numFmtId="0" fontId="20" fillId="2" borderId="2" xfId="0" applyFont="1" applyFill="1" applyBorder="1"/>
    <xf numFmtId="0" fontId="18" fillId="0" borderId="2" xfId="0" applyFont="1" applyBorder="1"/>
    <xf numFmtId="0" fontId="5" fillId="2" borderId="2" xfId="0" applyFont="1" applyFill="1" applyBorder="1"/>
    <xf numFmtId="0" fontId="4" fillId="2" borderId="2" xfId="0" applyFont="1" applyFill="1" applyBorder="1"/>
    <xf numFmtId="0" fontId="6" fillId="2" borderId="2" xfId="0" applyFont="1" applyFill="1" applyBorder="1" applyAlignment="1">
      <alignment horizontal="right"/>
    </xf>
    <xf numFmtId="0" fontId="3" fillId="2" borderId="2" xfId="0" applyFont="1" applyFill="1" applyBorder="1"/>
    <xf numFmtId="0" fontId="3" fillId="2" borderId="2" xfId="0" applyFont="1" applyFill="1" applyBorder="1" applyAlignment="1">
      <alignment horizontal="right"/>
    </xf>
    <xf numFmtId="0" fontId="11" fillId="2" borderId="2" xfId="0" applyFont="1" applyFill="1" applyBorder="1"/>
    <xf numFmtId="0" fontId="6" fillId="2" borderId="2" xfId="0" applyFont="1" applyFill="1" applyBorder="1"/>
    <xf numFmtId="0" fontId="19" fillId="0" borderId="2"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3" fontId="5" fillId="0" borderId="2" xfId="0" applyNumberFormat="1" applyFont="1" applyBorder="1"/>
    <xf numFmtId="1" fontId="5" fillId="0" borderId="2" xfId="0" applyNumberFormat="1" applyFont="1" applyBorder="1"/>
    <xf numFmtId="0" fontId="5" fillId="0" borderId="2" xfId="0" applyFont="1" applyBorder="1" applyAlignment="1">
      <alignment wrapText="1"/>
    </xf>
    <xf numFmtId="0" fontId="3" fillId="0" borderId="2" xfId="0" applyFont="1" applyBorder="1" applyAlignment="1">
      <alignment horizontal="center"/>
    </xf>
    <xf numFmtId="0" fontId="0" fillId="2" borderId="5" xfId="0" applyFill="1" applyBorder="1" applyProtection="1">
      <protection hidden="1"/>
    </xf>
    <xf numFmtId="0" fontId="18" fillId="2" borderId="6" xfId="0" applyFont="1" applyFill="1" applyBorder="1" applyAlignment="1">
      <alignment horizontal="right"/>
    </xf>
    <xf numFmtId="0" fontId="18" fillId="2" borderId="6" xfId="0" applyFont="1" applyFill="1" applyBorder="1" applyAlignment="1">
      <alignment wrapText="1"/>
    </xf>
    <xf numFmtId="0" fontId="5" fillId="0" borderId="6" xfId="0" applyFont="1" applyBorder="1"/>
    <xf numFmtId="0" fontId="29" fillId="0" borderId="6" xfId="0" applyFont="1" applyBorder="1"/>
    <xf numFmtId="0" fontId="5" fillId="3" borderId="6" xfId="0" applyFont="1" applyFill="1" applyBorder="1"/>
    <xf numFmtId="0" fontId="18" fillId="2" borderId="7" xfId="0" applyFont="1" applyFill="1" applyBorder="1" applyAlignment="1">
      <alignment horizontal="right"/>
    </xf>
    <xf numFmtId="0" fontId="5" fillId="0" borderId="7" xfId="0" applyFont="1" applyBorder="1"/>
    <xf numFmtId="0" fontId="29" fillId="0" borderId="7" xfId="0" applyFont="1" applyBorder="1"/>
    <xf numFmtId="0" fontId="18" fillId="2" borderId="8" xfId="0" applyFont="1" applyFill="1" applyBorder="1" applyAlignment="1">
      <alignment horizontal="right"/>
    </xf>
    <xf numFmtId="0" fontId="18" fillId="2" borderId="9" xfId="0" applyFont="1" applyFill="1" applyBorder="1" applyAlignment="1">
      <alignment horizontal="right"/>
    </xf>
    <xf numFmtId="0" fontId="18" fillId="2" borderId="9" xfId="0" applyFont="1" applyFill="1" applyBorder="1" applyAlignment="1">
      <alignment wrapText="1"/>
    </xf>
    <xf numFmtId="0" fontId="5" fillId="0" borderId="5" xfId="0" applyFont="1" applyBorder="1"/>
    <xf numFmtId="0" fontId="18" fillId="2" borderId="10" xfId="0" applyFont="1" applyFill="1" applyBorder="1" applyAlignment="1">
      <alignment horizontal="right"/>
    </xf>
    <xf numFmtId="0" fontId="18" fillId="2" borderId="10" xfId="0" applyFont="1" applyFill="1" applyBorder="1" applyAlignment="1">
      <alignment wrapText="1"/>
    </xf>
    <xf numFmtId="0" fontId="18" fillId="2" borderId="11" xfId="0" applyFont="1" applyFill="1" applyBorder="1" applyAlignment="1">
      <alignment horizontal="right"/>
    </xf>
    <xf numFmtId="0" fontId="18" fillId="2" borderId="13" xfId="0" applyFont="1" applyFill="1" applyBorder="1" applyAlignment="1">
      <alignment horizontal="right"/>
    </xf>
    <xf numFmtId="0" fontId="18" fillId="2" borderId="15" xfId="0" applyFont="1" applyFill="1" applyBorder="1" applyAlignment="1">
      <alignment horizontal="right"/>
    </xf>
    <xf numFmtId="0" fontId="18" fillId="2" borderId="17" xfId="0" applyFont="1" applyFill="1" applyBorder="1"/>
    <xf numFmtId="0" fontId="18" fillId="2" borderId="12" xfId="0" applyFont="1" applyFill="1" applyBorder="1" applyAlignment="1">
      <alignment horizontal="right"/>
    </xf>
    <xf numFmtId="0" fontId="18" fillId="2" borderId="14" xfId="0" applyFont="1" applyFill="1" applyBorder="1" applyAlignment="1">
      <alignment horizontal="right"/>
    </xf>
    <xf numFmtId="0" fontId="18" fillId="2" borderId="17" xfId="0" applyFont="1" applyFill="1" applyBorder="1" applyAlignment="1">
      <alignment horizontal="right"/>
    </xf>
    <xf numFmtId="0" fontId="5" fillId="0" borderId="12" xfId="0" applyFont="1" applyBorder="1"/>
    <xf numFmtId="0" fontId="18" fillId="2" borderId="7" xfId="0" applyFont="1" applyFill="1" applyBorder="1"/>
    <xf numFmtId="0" fontId="5" fillId="0" borderId="17" xfId="0" applyFont="1" applyBorder="1"/>
    <xf numFmtId="0" fontId="32" fillId="0" borderId="6" xfId="0" applyFont="1" applyBorder="1" applyAlignment="1">
      <alignment horizontal="center" vertical="center" wrapText="1"/>
    </xf>
    <xf numFmtId="4" fontId="5" fillId="3" borderId="7" xfId="0" applyNumberFormat="1" applyFont="1" applyFill="1" applyBorder="1"/>
    <xf numFmtId="4" fontId="5" fillId="3" borderId="7" xfId="0" applyNumberFormat="1" applyFont="1" applyFill="1" applyBorder="1" applyAlignment="1">
      <alignment horizontal="right"/>
    </xf>
    <xf numFmtId="0" fontId="0" fillId="2" borderId="7" xfId="0" applyFill="1" applyBorder="1"/>
    <xf numFmtId="0" fontId="0" fillId="2" borderId="5" xfId="0" applyFill="1" applyBorder="1"/>
    <xf numFmtId="0" fontId="5" fillId="2" borderId="7" xfId="0" applyFont="1" applyFill="1" applyBorder="1"/>
    <xf numFmtId="0" fontId="0" fillId="2" borderId="0" xfId="0" applyFill="1"/>
    <xf numFmtId="3" fontId="5" fillId="0" borderId="7" xfId="0" applyNumberFormat="1" applyFont="1" applyBorder="1"/>
    <xf numFmtId="0" fontId="18" fillId="2" borderId="5" xfId="0" applyFont="1" applyFill="1" applyBorder="1"/>
    <xf numFmtId="0" fontId="18" fillId="2" borderId="5" xfId="0" applyFont="1" applyFill="1" applyBorder="1" applyAlignment="1">
      <alignment wrapText="1"/>
    </xf>
    <xf numFmtId="0" fontId="0" fillId="2" borderId="13" xfId="0" applyFill="1" applyBorder="1"/>
    <xf numFmtId="0" fontId="0" fillId="2" borderId="14" xfId="0" applyFill="1" applyBorder="1" applyAlignment="1">
      <alignment horizontal="right"/>
    </xf>
    <xf numFmtId="0" fontId="0" fillId="2" borderId="15" xfId="0" applyFill="1" applyBorder="1"/>
    <xf numFmtId="0" fontId="0" fillId="2" borderId="17" xfId="0" applyFill="1" applyBorder="1" applyAlignment="1">
      <alignment horizontal="right"/>
    </xf>
    <xf numFmtId="49" fontId="5" fillId="0" borderId="5" xfId="0" applyNumberFormat="1" applyFont="1" applyBorder="1"/>
    <xf numFmtId="0" fontId="5" fillId="3" borderId="7" xfId="0" applyFont="1" applyFill="1" applyBorder="1"/>
    <xf numFmtId="0" fontId="5" fillId="0" borderId="15" xfId="0" applyFont="1" applyBorder="1"/>
    <xf numFmtId="49" fontId="5" fillId="0" borderId="3" xfId="0" applyNumberFormat="1" applyFont="1" applyBorder="1"/>
    <xf numFmtId="0" fontId="29" fillId="0" borderId="5" xfId="0" applyFont="1" applyBorder="1"/>
    <xf numFmtId="0" fontId="5" fillId="0" borderId="13" xfId="0" applyFont="1" applyBorder="1"/>
    <xf numFmtId="0" fontId="5" fillId="0" borderId="14" xfId="0" applyFont="1" applyBorder="1"/>
    <xf numFmtId="0" fontId="28" fillId="0" borderId="3" xfId="0" applyFont="1" applyBorder="1"/>
    <xf numFmtId="0" fontId="5" fillId="0" borderId="3" xfId="0" applyFont="1" applyBorder="1"/>
    <xf numFmtId="0" fontId="18" fillId="2" borderId="3" xfId="0" applyFont="1" applyFill="1" applyBorder="1" applyAlignment="1">
      <alignment horizontal="right"/>
    </xf>
    <xf numFmtId="0" fontId="18" fillId="2" borderId="5" xfId="0" applyFont="1" applyFill="1" applyBorder="1" applyAlignment="1">
      <alignment horizontal="right"/>
    </xf>
    <xf numFmtId="0" fontId="18" fillId="2" borderId="4" xfId="0" applyFont="1" applyFill="1" applyBorder="1" applyAlignment="1">
      <alignment wrapText="1"/>
    </xf>
    <xf numFmtId="16" fontId="18" fillId="2" borderId="14" xfId="0" applyNumberFormat="1" applyFont="1" applyFill="1" applyBorder="1" applyAlignment="1">
      <alignment horizontal="right"/>
    </xf>
    <xf numFmtId="16" fontId="18" fillId="2" borderId="5" xfId="0" applyNumberFormat="1" applyFont="1" applyFill="1" applyBorder="1" applyAlignment="1">
      <alignment horizontal="right"/>
    </xf>
    <xf numFmtId="0" fontId="18" fillId="2" borderId="11" xfId="0" applyFont="1" applyFill="1" applyBorder="1" applyAlignment="1">
      <alignment wrapText="1"/>
    </xf>
    <xf numFmtId="0" fontId="20" fillId="2" borderId="3" xfId="0" applyFont="1" applyFill="1" applyBorder="1" applyAlignment="1">
      <alignment horizontal="right"/>
    </xf>
    <xf numFmtId="0" fontId="19" fillId="2" borderId="7" xfId="0" applyFont="1" applyFill="1" applyBorder="1"/>
    <xf numFmtId="0" fontId="0" fillId="2" borderId="3" xfId="0" applyFill="1" applyBorder="1" applyProtection="1">
      <protection hidden="1"/>
    </xf>
    <xf numFmtId="0" fontId="18" fillId="2" borderId="16" xfId="0" applyFont="1" applyFill="1" applyBorder="1" applyAlignment="1">
      <alignment wrapText="1"/>
    </xf>
    <xf numFmtId="0" fontId="19" fillId="2" borderId="14" xfId="0" applyFont="1" applyFill="1" applyBorder="1"/>
    <xf numFmtId="0" fontId="19" fillId="2" borderId="10" xfId="0" applyFont="1" applyFill="1" applyBorder="1"/>
    <xf numFmtId="0" fontId="20" fillId="2" borderId="5" xfId="0" applyFont="1" applyFill="1" applyBorder="1"/>
    <xf numFmtId="0" fontId="18" fillId="0" borderId="5" xfId="0" applyFont="1" applyBorder="1"/>
    <xf numFmtId="0" fontId="0" fillId="2" borderId="7" xfId="0" applyFill="1" applyBorder="1" applyAlignment="1">
      <alignment horizontal="right"/>
    </xf>
    <xf numFmtId="0" fontId="0" fillId="0" borderId="6" xfId="0" applyBorder="1"/>
    <xf numFmtId="0" fontId="5" fillId="0" borderId="6" xfId="0" applyFont="1" applyBorder="1" applyAlignment="1">
      <alignment horizontal="center"/>
    </xf>
    <xf numFmtId="0" fontId="20" fillId="2" borderId="4" xfId="0" applyFont="1" applyFill="1" applyBorder="1"/>
    <xf numFmtId="0" fontId="0" fillId="2" borderId="3" xfId="0" applyFill="1" applyBorder="1"/>
    <xf numFmtId="0" fontId="18" fillId="0" borderId="14" xfId="0" applyFont="1" applyBorder="1"/>
    <xf numFmtId="0" fontId="18" fillId="0" borderId="10" xfId="0" applyFont="1" applyBorder="1"/>
    <xf numFmtId="0" fontId="0" fillId="2" borderId="5" xfId="0" applyFill="1" applyBorder="1" applyAlignment="1">
      <alignment horizontal="right"/>
    </xf>
    <xf numFmtId="0" fontId="0" fillId="2" borderId="5" xfId="0" applyFill="1" applyBorder="1" applyAlignment="1">
      <alignment horizontal="right" vertical="top"/>
    </xf>
    <xf numFmtId="0" fontId="0" fillId="2" borderId="14" xfId="0" applyFill="1" applyBorder="1" applyAlignment="1">
      <alignment horizontal="right" vertical="top"/>
    </xf>
    <xf numFmtId="0" fontId="5" fillId="2" borderId="17" xfId="0" applyFont="1" applyFill="1" applyBorder="1" applyAlignment="1">
      <alignment wrapText="1"/>
    </xf>
    <xf numFmtId="0" fontId="20" fillId="2" borderId="13" xfId="0" applyFont="1" applyFill="1" applyBorder="1" applyAlignment="1">
      <alignment horizontal="right"/>
    </xf>
    <xf numFmtId="16" fontId="0" fillId="2" borderId="5" xfId="0" applyNumberFormat="1" applyFill="1" applyBorder="1" applyAlignment="1">
      <alignment horizontal="right"/>
    </xf>
    <xf numFmtId="0" fontId="5" fillId="2" borderId="5" xfId="0" applyFont="1" applyFill="1" applyBorder="1" applyAlignment="1">
      <alignment horizontal="right"/>
    </xf>
    <xf numFmtId="1" fontId="5" fillId="3" borderId="2" xfId="0" applyNumberFormat="1" applyFont="1" applyFill="1" applyBorder="1"/>
    <xf numFmtId="0" fontId="3" fillId="0" borderId="3" xfId="0" applyFont="1" applyBorder="1"/>
    <xf numFmtId="0" fontId="5" fillId="0" borderId="11" xfId="0" applyFont="1" applyBorder="1"/>
    <xf numFmtId="0" fontId="18" fillId="2" borderId="3" xfId="0" applyFont="1" applyFill="1" applyBorder="1"/>
    <xf numFmtId="0" fontId="3" fillId="0" borderId="7" xfId="0" applyFont="1" applyBorder="1" applyAlignment="1">
      <alignment horizontal="center"/>
    </xf>
    <xf numFmtId="0" fontId="28" fillId="0" borderId="2" xfId="2" applyFont="1" applyBorder="1" applyAlignment="1">
      <alignment vertical="center"/>
    </xf>
    <xf numFmtId="0" fontId="33" fillId="5" borderId="2" xfId="2" applyFont="1" applyFill="1" applyBorder="1" applyAlignment="1">
      <alignment vertical="center"/>
    </xf>
    <xf numFmtId="0" fontId="3" fillId="3" borderId="2" xfId="0" applyFont="1" applyFill="1" applyBorder="1"/>
    <xf numFmtId="0" fontId="5" fillId="3" borderId="2" xfId="0" applyFont="1" applyFill="1" applyBorder="1" applyAlignment="1">
      <alignment horizontal="left" indent="4"/>
    </xf>
    <xf numFmtId="0" fontId="5" fillId="0" borderId="0" xfId="0" applyFont="1"/>
    <xf numFmtId="0" fontId="3" fillId="0" borderId="2" xfId="0" applyFont="1" applyBorder="1" applyAlignment="1">
      <alignment horizontal="right"/>
    </xf>
    <xf numFmtId="0" fontId="5" fillId="0" borderId="2" xfId="0" applyFont="1" applyBorder="1" applyAlignment="1">
      <alignment horizontal="right" wrapText="1"/>
    </xf>
    <xf numFmtId="4" fontId="3" fillId="3" borderId="7" xfId="0" applyNumberFormat="1" applyFont="1" applyFill="1" applyBorder="1" applyAlignment="1">
      <alignment horizontal="right"/>
    </xf>
    <xf numFmtId="0" fontId="3" fillId="0" borderId="2" xfId="0" applyFont="1" applyBorder="1" applyAlignment="1">
      <alignment horizontal="left"/>
    </xf>
    <xf numFmtId="0" fontId="34" fillId="0" borderId="2" xfId="0" applyFont="1" applyBorder="1" applyAlignment="1">
      <alignment horizontal="center"/>
    </xf>
    <xf numFmtId="0" fontId="4" fillId="0" borderId="2" xfId="0" applyFont="1" applyBorder="1"/>
    <xf numFmtId="4" fontId="3" fillId="3" borderId="19" xfId="0" applyNumberFormat="1" applyFont="1" applyFill="1" applyBorder="1" applyAlignment="1">
      <alignment horizontal="right"/>
    </xf>
    <xf numFmtId="0" fontId="5" fillId="0" borderId="2" xfId="0" applyFont="1" applyBorder="1" applyAlignment="1">
      <alignment horizontal="left"/>
    </xf>
    <xf numFmtId="0" fontId="5" fillId="0" borderId="7" xfId="0" applyFont="1" applyBorder="1" applyAlignment="1">
      <alignment horizontal="left"/>
    </xf>
    <xf numFmtId="0" fontId="33" fillId="5" borderId="2" xfId="2" applyFont="1" applyFill="1" applyBorder="1" applyAlignment="1">
      <alignment horizontal="left" vertical="center"/>
    </xf>
    <xf numFmtId="0" fontId="5" fillId="0" borderId="2" xfId="0" applyFont="1" applyFill="1" applyBorder="1"/>
    <xf numFmtId="0" fontId="5" fillId="0" borderId="5" xfId="0" applyFont="1" applyFill="1" applyBorder="1"/>
    <xf numFmtId="0" fontId="29" fillId="0" borderId="2" xfId="0" applyFont="1" applyFill="1" applyBorder="1"/>
    <xf numFmtId="3" fontId="5" fillId="0" borderId="2" xfId="0" applyNumberFormat="1" applyFont="1" applyFill="1" applyBorder="1"/>
    <xf numFmtId="0" fontId="5" fillId="0" borderId="6" xfId="0" applyFont="1" applyFill="1" applyBorder="1"/>
    <xf numFmtId="0" fontId="5" fillId="0" borderId="21" xfId="0" applyFont="1" applyFill="1" applyBorder="1"/>
    <xf numFmtId="0" fontId="5" fillId="0" borderId="22" xfId="0" applyFont="1" applyFill="1" applyBorder="1"/>
    <xf numFmtId="0" fontId="5" fillId="0" borderId="23"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5" fillId="0" borderId="18" xfId="0" applyFont="1" applyFill="1" applyBorder="1"/>
    <xf numFmtId="0" fontId="5" fillId="0" borderId="27" xfId="0" applyFont="1" applyFill="1" applyBorder="1"/>
    <xf numFmtId="0" fontId="3" fillId="0" borderId="6" xfId="0" applyFont="1" applyBorder="1" applyAlignment="1">
      <alignment horizontal="center"/>
    </xf>
    <xf numFmtId="3" fontId="5" fillId="0" borderId="6" xfId="0" applyNumberFormat="1" applyFont="1" applyBorder="1"/>
    <xf numFmtId="0" fontId="3" fillId="0" borderId="2" xfId="0" applyFont="1" applyFill="1" applyBorder="1" applyAlignment="1">
      <alignment horizontal="center"/>
    </xf>
    <xf numFmtId="0" fontId="5" fillId="0" borderId="2" xfId="0" applyFont="1" applyFill="1" applyBorder="1" applyAlignment="1">
      <alignment horizontal="left"/>
    </xf>
    <xf numFmtId="0" fontId="5" fillId="0" borderId="28" xfId="0" applyFont="1" applyFill="1" applyBorder="1"/>
    <xf numFmtId="0" fontId="5" fillId="0" borderId="33" xfId="0" applyFont="1" applyFill="1" applyBorder="1"/>
    <xf numFmtId="3" fontId="5" fillId="0" borderId="12" xfId="0" applyNumberFormat="1" applyFont="1" applyFill="1" applyBorder="1"/>
    <xf numFmtId="3" fontId="3" fillId="0" borderId="20" xfId="0" applyNumberFormat="1" applyFont="1" applyFill="1" applyBorder="1"/>
    <xf numFmtId="4" fontId="3" fillId="0" borderId="2" xfId="0" applyNumberFormat="1" applyFont="1" applyFill="1" applyBorder="1" applyAlignment="1">
      <alignment horizontal="right"/>
    </xf>
    <xf numFmtId="4" fontId="5" fillId="0" borderId="6" xfId="0" applyNumberFormat="1" applyFont="1" applyFill="1" applyBorder="1" applyAlignment="1">
      <alignment horizontal="right"/>
    </xf>
    <xf numFmtId="4" fontId="3" fillId="0" borderId="6" xfId="0" applyNumberFormat="1" applyFont="1" applyFill="1" applyBorder="1" applyAlignment="1">
      <alignment horizontal="right"/>
    </xf>
    <xf numFmtId="4" fontId="5" fillId="0" borderId="2" xfId="0" applyNumberFormat="1" applyFont="1" applyFill="1" applyBorder="1" applyAlignment="1">
      <alignment horizontal="right"/>
    </xf>
    <xf numFmtId="4" fontId="3" fillId="0" borderId="18" xfId="0" applyNumberFormat="1" applyFont="1" applyFill="1" applyBorder="1" applyAlignment="1">
      <alignment horizontal="right"/>
    </xf>
    <xf numFmtId="4" fontId="5" fillId="0" borderId="7" xfId="0" applyNumberFormat="1" applyFont="1" applyFill="1" applyBorder="1" applyAlignment="1">
      <alignment horizontal="right"/>
    </xf>
    <xf numFmtId="4" fontId="3" fillId="0" borderId="7" xfId="0" applyNumberFormat="1" applyFont="1" applyFill="1" applyBorder="1" applyAlignment="1">
      <alignment horizontal="right"/>
    </xf>
    <xf numFmtId="164" fontId="5" fillId="0" borderId="2" xfId="0" applyNumberFormat="1" applyFont="1" applyFill="1" applyBorder="1"/>
    <xf numFmtId="4" fontId="5" fillId="0" borderId="2" xfId="0" applyNumberFormat="1" applyFont="1" applyFill="1" applyBorder="1"/>
    <xf numFmtId="0" fontId="5" fillId="0" borderId="2" xfId="0" applyFont="1" applyFill="1" applyBorder="1" applyAlignment="1">
      <alignment horizontal="right"/>
    </xf>
    <xf numFmtId="3" fontId="5" fillId="0" borderId="2" xfId="0" applyNumberFormat="1" applyFont="1" applyFill="1" applyBorder="1" applyAlignment="1">
      <alignment horizontal="right"/>
    </xf>
    <xf numFmtId="3" fontId="5" fillId="0" borderId="7" xfId="0" applyNumberFormat="1" applyFont="1" applyFill="1" applyBorder="1" applyAlignment="1">
      <alignment horizontal="right"/>
    </xf>
    <xf numFmtId="0" fontId="5" fillId="0" borderId="2" xfId="3" applyFill="1" applyBorder="1" applyAlignment="1">
      <alignment horizontal="right" wrapText="1"/>
    </xf>
    <xf numFmtId="0" fontId="5" fillId="3" borderId="2" xfId="3" applyFill="1" applyBorder="1" applyAlignment="1">
      <alignment wrapText="1"/>
    </xf>
    <xf numFmtId="0" fontId="35" fillId="0" borderId="0" xfId="4"/>
    <xf numFmtId="0" fontId="19" fillId="0" borderId="0" xfId="0" applyFont="1"/>
    <xf numFmtId="0" fontId="16" fillId="0" borderId="0" xfId="0" applyFont="1"/>
    <xf numFmtId="0" fontId="5" fillId="0" borderId="6" xfId="0" applyFont="1" applyBorder="1" applyAlignment="1">
      <alignment horizontal="right"/>
    </xf>
    <xf numFmtId="3" fontId="5" fillId="0" borderId="6" xfId="0" applyNumberFormat="1" applyFont="1" applyFill="1" applyBorder="1"/>
    <xf numFmtId="0" fontId="5" fillId="0" borderId="5" xfId="0" applyFont="1" applyFill="1" applyBorder="1" applyAlignment="1">
      <alignment wrapText="1"/>
    </xf>
    <xf numFmtId="0" fontId="29" fillId="0" borderId="17" xfId="0" applyFont="1" applyBorder="1"/>
    <xf numFmtId="0" fontId="5" fillId="0" borderId="7" xfId="0" applyFont="1" applyFill="1" applyBorder="1"/>
    <xf numFmtId="0" fontId="28" fillId="0" borderId="13" xfId="0" applyFont="1" applyBorder="1" applyAlignment="1">
      <alignment wrapText="1"/>
    </xf>
    <xf numFmtId="0" fontId="19" fillId="2" borderId="2" xfId="0" applyFont="1" applyFill="1" applyBorder="1" applyAlignment="1">
      <alignment wrapText="1"/>
    </xf>
    <xf numFmtId="0" fontId="18" fillId="2" borderId="4" xfId="0" applyFont="1" applyFill="1" applyBorder="1" applyAlignment="1">
      <alignment horizontal="left" wrapText="1"/>
    </xf>
    <xf numFmtId="0" fontId="18" fillId="2" borderId="12" xfId="0" applyFont="1" applyFill="1" applyBorder="1" applyAlignment="1">
      <alignment wrapText="1"/>
    </xf>
    <xf numFmtId="0" fontId="5" fillId="0" borderId="3" xfId="0" applyFont="1" applyBorder="1" applyAlignment="1">
      <alignment wrapText="1"/>
    </xf>
    <xf numFmtId="0" fontId="19" fillId="0" borderId="3" xfId="0" applyFont="1" applyBorder="1" applyAlignment="1">
      <alignment horizontal="center" wrapText="1"/>
    </xf>
    <xf numFmtId="0" fontId="3" fillId="3" borderId="2" xfId="0" applyFont="1" applyFill="1" applyBorder="1" applyAlignment="1">
      <alignment wrapText="1"/>
    </xf>
    <xf numFmtId="0" fontId="5" fillId="0" borderId="3" xfId="0" applyFont="1" applyBorder="1" applyAlignment="1">
      <alignment vertical="center" wrapText="1"/>
    </xf>
    <xf numFmtId="0" fontId="5" fillId="2" borderId="0" xfId="0" applyFont="1" applyFill="1" applyBorder="1"/>
    <xf numFmtId="0" fontId="0" fillId="2" borderId="0" xfId="0" applyFill="1" applyBorder="1"/>
    <xf numFmtId="0" fontId="0" fillId="3" borderId="2" xfId="0" applyFill="1" applyBorder="1" applyProtection="1">
      <protection hidden="1"/>
    </xf>
    <xf numFmtId="0" fontId="0" fillId="3" borderId="5" xfId="0" applyFill="1" applyBorder="1" applyProtection="1">
      <protection hidden="1"/>
    </xf>
    <xf numFmtId="0" fontId="5" fillId="3" borderId="3" xfId="0" applyFont="1" applyFill="1" applyBorder="1"/>
    <xf numFmtId="0" fontId="19" fillId="2" borderId="3" xfId="0" applyFont="1" applyFill="1" applyBorder="1"/>
    <xf numFmtId="0" fontId="19" fillId="2" borderId="3" xfId="0" applyFont="1" applyFill="1" applyBorder="1" applyAlignment="1">
      <alignment horizontal="center"/>
    </xf>
    <xf numFmtId="0" fontId="5" fillId="0" borderId="3" xfId="0" applyFont="1" applyBorder="1" applyAlignment="1">
      <alignment horizontal="center"/>
    </xf>
    <xf numFmtId="0" fontId="20" fillId="2" borderId="3" xfId="0" applyFont="1" applyFill="1" applyBorder="1"/>
    <xf numFmtId="0" fontId="18" fillId="2" borderId="15" xfId="0" applyFont="1" applyFill="1" applyBorder="1"/>
    <xf numFmtId="0" fontId="18" fillId="0" borderId="3" xfId="0" applyFont="1" applyBorder="1"/>
    <xf numFmtId="0" fontId="0" fillId="6" borderId="2" xfId="0" applyFill="1" applyBorder="1"/>
    <xf numFmtId="0" fontId="0" fillId="6" borderId="2" xfId="0" quotePrefix="1" applyFill="1" applyBorder="1"/>
    <xf numFmtId="0" fontId="19" fillId="0" borderId="3" xfId="0" applyFont="1" applyBorder="1" applyAlignment="1">
      <alignment horizontal="center" vertical="center" wrapText="1"/>
    </xf>
    <xf numFmtId="0" fontId="5" fillId="0" borderId="3" xfId="0" applyFont="1" applyFill="1" applyBorder="1"/>
    <xf numFmtId="0" fontId="0" fillId="6" borderId="5" xfId="0" applyFill="1" applyBorder="1"/>
    <xf numFmtId="0" fontId="5" fillId="6" borderId="5" xfId="0" applyFont="1" applyFill="1" applyBorder="1"/>
    <xf numFmtId="0" fontId="3" fillId="6" borderId="5" xfId="0" applyFont="1" applyFill="1" applyBorder="1"/>
    <xf numFmtId="0" fontId="18" fillId="0" borderId="3" xfId="0" applyFont="1" applyBorder="1" applyAlignment="1">
      <alignment horizontal="center" wrapText="1"/>
    </xf>
    <xf numFmtId="0" fontId="5" fillId="0" borderId="2" xfId="0" applyFont="1" applyFill="1" applyBorder="1" applyAlignment="1">
      <alignment horizontal="left" wrapText="1"/>
    </xf>
    <xf numFmtId="49" fontId="5" fillId="0" borderId="2" xfId="0" applyNumberFormat="1" applyFont="1" applyFill="1" applyBorder="1" applyAlignment="1">
      <alignment horizontal="right"/>
    </xf>
    <xf numFmtId="0" fontId="33" fillId="0" borderId="2" xfId="2" applyFont="1" applyFill="1" applyBorder="1" applyAlignment="1">
      <alignment horizontal="right" vertical="center"/>
    </xf>
    <xf numFmtId="0" fontId="5" fillId="0" borderId="31" xfId="0" applyFont="1" applyFill="1" applyBorder="1"/>
    <xf numFmtId="0" fontId="5" fillId="0" borderId="32" xfId="0" applyFont="1" applyFill="1" applyBorder="1"/>
    <xf numFmtId="165" fontId="5" fillId="0" borderId="2" xfId="0" applyNumberFormat="1" applyFont="1" applyFill="1" applyBorder="1" applyAlignment="1">
      <alignment horizontal="right"/>
    </xf>
    <xf numFmtId="3" fontId="5" fillId="0" borderId="7" xfId="0" applyNumberFormat="1" applyFont="1" applyFill="1" applyBorder="1"/>
    <xf numFmtId="3" fontId="3" fillId="0" borderId="19" xfId="0" applyNumberFormat="1" applyFont="1" applyFill="1" applyBorder="1"/>
    <xf numFmtId="0" fontId="4" fillId="0" borderId="2" xfId="0" applyFont="1" applyFill="1" applyBorder="1" applyAlignment="1" applyProtection="1">
      <alignment horizontal="right"/>
      <protection hidden="1"/>
    </xf>
    <xf numFmtId="0" fontId="34" fillId="0" borderId="2" xfId="0" applyFont="1" applyFill="1" applyBorder="1" applyAlignment="1">
      <alignment horizontal="left"/>
    </xf>
    <xf numFmtId="3" fontId="34" fillId="0" borderId="2" xfId="0" applyNumberFormat="1" applyFont="1" applyFill="1" applyBorder="1"/>
    <xf numFmtId="49" fontId="34" fillId="0" borderId="2" xfId="0" applyNumberFormat="1" applyFont="1" applyFill="1" applyBorder="1" applyAlignment="1">
      <alignment horizontal="right"/>
    </xf>
    <xf numFmtId="0" fontId="34" fillId="0" borderId="2" xfId="0" applyFont="1" applyFill="1" applyBorder="1"/>
    <xf numFmtId="3" fontId="3" fillId="0" borderId="6" xfId="0" applyNumberFormat="1" applyFont="1" applyFill="1" applyBorder="1"/>
    <xf numFmtId="0" fontId="34" fillId="0" borderId="2" xfId="0" applyFont="1" applyBorder="1" applyAlignment="1">
      <alignment wrapText="1"/>
    </xf>
    <xf numFmtId="0" fontId="5" fillId="3" borderId="0" xfId="0" applyFont="1" applyFill="1" applyAlignment="1">
      <alignment horizontal="center" wrapText="1"/>
    </xf>
    <xf numFmtId="0" fontId="15" fillId="3"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0" fillId="3" borderId="1" xfId="0" applyFill="1" applyBorder="1" applyAlignment="1">
      <alignment horizontal="center"/>
    </xf>
    <xf numFmtId="0" fontId="8" fillId="3" borderId="0" xfId="0" applyFont="1" applyFill="1" applyAlignment="1" applyProtection="1">
      <alignment horizontal="left"/>
      <protection locked="0"/>
    </xf>
    <xf numFmtId="0" fontId="30" fillId="4" borderId="0" xfId="0" applyFont="1" applyFill="1" applyAlignment="1">
      <alignment horizontal="right"/>
    </xf>
    <xf numFmtId="0" fontId="31" fillId="3" borderId="0" xfId="0" applyFont="1" applyFill="1" applyAlignment="1"/>
    <xf numFmtId="0" fontId="18" fillId="2" borderId="3" xfId="0" applyFont="1" applyFill="1" applyBorder="1" applyAlignment="1">
      <alignment horizontal="left" wrapText="1"/>
    </xf>
    <xf numFmtId="0" fontId="18" fillId="2" borderId="4" xfId="0" applyFont="1" applyFill="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8" fillId="3" borderId="3" xfId="0" applyFont="1" applyFill="1" applyBorder="1" applyAlignment="1">
      <alignment horizontal="left" wrapText="1"/>
    </xf>
    <xf numFmtId="0" fontId="18" fillId="3" borderId="4" xfId="0" applyFont="1" applyFill="1" applyBorder="1" applyAlignment="1">
      <alignment horizontal="left" wrapText="1"/>
    </xf>
    <xf numFmtId="0" fontId="5" fillId="0" borderId="3" xfId="3" applyFill="1" applyBorder="1" applyAlignment="1">
      <alignment horizontal="right" wrapText="1"/>
    </xf>
    <xf numFmtId="0" fontId="5" fillId="0" borderId="5" xfId="3" applyFill="1" applyBorder="1" applyAlignment="1">
      <alignment horizontal="righ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1" fillId="2" borderId="3" xfId="0" applyFont="1" applyFill="1" applyBorder="1" applyAlignment="1">
      <alignment horizontal="center" wrapText="1"/>
    </xf>
    <xf numFmtId="0" fontId="21" fillId="2" borderId="4" xfId="0" applyFont="1" applyFill="1" applyBorder="1" applyAlignment="1">
      <alignment horizontal="center" wrapText="1"/>
    </xf>
    <xf numFmtId="0" fontId="21" fillId="2" borderId="5" xfId="0" applyFont="1" applyFill="1" applyBorder="1" applyAlignment="1">
      <alignment horizont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3" fillId="0" borderId="9" xfId="0" applyFont="1" applyBorder="1" applyAlignment="1">
      <alignment horizontal="center"/>
    </xf>
    <xf numFmtId="0" fontId="20" fillId="2" borderId="4" xfId="0" applyFont="1" applyFill="1" applyBorder="1" applyAlignment="1">
      <alignment wrapText="1"/>
    </xf>
    <xf numFmtId="0" fontId="20" fillId="2" borderId="5" xfId="0" applyFont="1" applyFill="1" applyBorder="1" applyAlignment="1">
      <alignment wrapText="1"/>
    </xf>
    <xf numFmtId="0" fontId="6" fillId="2" borderId="3" xfId="0" applyFont="1" applyFill="1" applyBorder="1" applyAlignment="1"/>
    <xf numFmtId="0" fontId="6" fillId="2" borderId="4" xfId="0" applyFont="1" applyFill="1" applyBorder="1" applyAlignment="1"/>
    <xf numFmtId="0" fontId="5" fillId="0" borderId="3" xfId="0" applyFont="1" applyBorder="1" applyAlignment="1"/>
    <xf numFmtId="0" fontId="5" fillId="0" borderId="4" xfId="0" applyFont="1" applyBorder="1" applyAlignment="1"/>
    <xf numFmtId="0" fontId="5" fillId="0" borderId="3" xfId="0" applyFont="1" applyBorder="1" applyAlignment="1">
      <alignment wrapText="1"/>
    </xf>
    <xf numFmtId="0" fontId="5" fillId="0" borderId="4" xfId="0" applyFont="1" applyBorder="1" applyAlignment="1">
      <alignment wrapText="1"/>
    </xf>
    <xf numFmtId="0" fontId="20" fillId="2" borderId="0" xfId="0" applyFont="1" applyFill="1" applyAlignment="1">
      <alignment wrapText="1"/>
    </xf>
    <xf numFmtId="0" fontId="6" fillId="2" borderId="4" xfId="0" applyFont="1" applyFill="1" applyBorder="1" applyAlignment="1">
      <alignment wrapText="1"/>
    </xf>
    <xf numFmtId="0" fontId="6" fillId="2" borderId="5" xfId="0" applyFont="1" applyFill="1" applyBorder="1" applyAlignment="1">
      <alignment wrapText="1"/>
    </xf>
    <xf numFmtId="0" fontId="6" fillId="2" borderId="15" xfId="0" applyFont="1" applyFill="1" applyBorder="1" applyAlignment="1">
      <alignment horizontal="left" wrapText="1"/>
    </xf>
    <xf numFmtId="0" fontId="6" fillId="2" borderId="5" xfId="0" applyFont="1" applyFill="1" applyBorder="1" applyAlignment="1">
      <alignment horizontal="left" wrapText="1"/>
    </xf>
    <xf numFmtId="0" fontId="18" fillId="2" borderId="3" xfId="0" applyFont="1" applyFill="1" applyBorder="1" applyAlignment="1">
      <alignment horizontal="center"/>
    </xf>
    <xf numFmtId="0" fontId="18" fillId="2" borderId="5" xfId="0" applyFont="1" applyFill="1" applyBorder="1" applyAlignment="1">
      <alignment horizontal="center"/>
    </xf>
    <xf numFmtId="0" fontId="20" fillId="2" borderId="2" xfId="0"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5" fillId="0" borderId="2" xfId="0" applyFont="1" applyBorder="1" applyAlignment="1"/>
    <xf numFmtId="0" fontId="6" fillId="2" borderId="2" xfId="0" applyFont="1" applyFill="1" applyBorder="1" applyAlignment="1">
      <alignment vertical="center"/>
    </xf>
    <xf numFmtId="0" fontId="0" fillId="0" borderId="2" xfId="0" applyBorder="1" applyAlignment="1">
      <alignment vertical="center"/>
    </xf>
    <xf numFmtId="0" fontId="5" fillId="0" borderId="2" xfId="0" applyFont="1" applyBorder="1" applyAlignment="1">
      <alignment vertical="center"/>
    </xf>
    <xf numFmtId="0" fontId="0" fillId="0" borderId="3" xfId="0" applyBorder="1" applyAlignment="1">
      <alignment vertical="center"/>
    </xf>
    <xf numFmtId="0" fontId="22" fillId="2" borderId="11" xfId="0" applyFont="1" applyFill="1" applyBorder="1" applyAlignment="1">
      <alignment horizontal="center" wrapText="1"/>
    </xf>
    <xf numFmtId="0" fontId="22" fillId="2" borderId="1" xfId="0" applyFont="1" applyFill="1" applyBorder="1" applyAlignment="1">
      <alignment horizontal="center" wrapText="1"/>
    </xf>
    <xf numFmtId="0" fontId="22" fillId="2" borderId="12" xfId="0" applyFont="1" applyFill="1" applyBorder="1" applyAlignment="1">
      <alignment horizontal="center" wrapText="1"/>
    </xf>
    <xf numFmtId="0" fontId="22" fillId="2" borderId="15" xfId="0" applyFont="1" applyFill="1" applyBorder="1" applyAlignment="1">
      <alignment horizontal="center" wrapText="1"/>
    </xf>
    <xf numFmtId="0" fontId="22" fillId="2" borderId="16" xfId="0" applyFont="1" applyFill="1" applyBorder="1" applyAlignment="1">
      <alignment horizontal="center" wrapText="1"/>
    </xf>
    <xf numFmtId="0" fontId="22" fillId="2" borderId="17" xfId="0" applyFont="1" applyFill="1" applyBorder="1" applyAlignment="1">
      <alignment horizontal="center" wrapText="1"/>
    </xf>
    <xf numFmtId="0" fontId="19"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6" fillId="0" borderId="0" xfId="4" applyFont="1"/>
    <xf numFmtId="0" fontId="6" fillId="0" borderId="0" xfId="0" applyFont="1"/>
  </cellXfs>
  <cellStyles count="5">
    <cellStyle name="Hyperlink" xfId="4" builtinId="8"/>
    <cellStyle name="Normal" xfId="0" builtinId="0"/>
    <cellStyle name="Normal 2" xfId="1" xr:uid="{1535705C-80CA-407E-BD37-1881DCB94373}"/>
    <cellStyle name="Normal 3" xfId="2" xr:uid="{21D795CF-10C5-49B4-B3BE-54BD665C75F4}"/>
    <cellStyle name="Normal 4" xfId="3" xr:uid="{58A37344-7DB9-46E5-8533-132FB2EB9B2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6350</xdr:rowOff>
    </xdr:from>
    <xdr:to>
      <xdr:col>12</xdr:col>
      <xdr:colOff>9525</xdr:colOff>
      <xdr:row>42</xdr:row>
      <xdr:rowOff>87030</xdr:rowOff>
    </xdr:to>
    <xdr:pic>
      <xdr:nvPicPr>
        <xdr:cNvPr id="2" name="Picture 1">
          <a:extLst>
            <a:ext uri="{FF2B5EF4-FFF2-40B4-BE49-F238E27FC236}">
              <a16:creationId xmlns:a16="http://schemas.microsoft.com/office/drawing/2014/main" id="{EB88E1C4-C09A-4C70-9AA3-E96D096380BD}"/>
            </a:ext>
          </a:extLst>
        </xdr:cNvPr>
        <xdr:cNvPicPr>
          <a:picLocks noChangeAspect="1"/>
        </xdr:cNvPicPr>
      </xdr:nvPicPr>
      <xdr:blipFill>
        <a:blip xmlns:r="http://schemas.openxmlformats.org/officeDocument/2006/relationships" r:embed="rId1"/>
        <a:stretch>
          <a:fillRect/>
        </a:stretch>
      </xdr:blipFill>
      <xdr:spPr>
        <a:xfrm>
          <a:off x="82550" y="6350"/>
          <a:ext cx="6823075" cy="7348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11</xdr:col>
      <xdr:colOff>38100</xdr:colOff>
      <xdr:row>27</xdr:row>
      <xdr:rowOff>145823</xdr:rowOff>
    </xdr:to>
    <xdr:pic>
      <xdr:nvPicPr>
        <xdr:cNvPr id="2" name="Picture 1">
          <a:extLst>
            <a:ext uri="{FF2B5EF4-FFF2-40B4-BE49-F238E27FC236}">
              <a16:creationId xmlns:a16="http://schemas.microsoft.com/office/drawing/2014/main" id="{5106A00E-22A4-403B-9DF4-AD2F7483DB90}"/>
            </a:ext>
          </a:extLst>
        </xdr:cNvPr>
        <xdr:cNvPicPr>
          <a:picLocks noChangeAspect="1"/>
        </xdr:cNvPicPr>
      </xdr:nvPicPr>
      <xdr:blipFill>
        <a:blip xmlns:r="http://schemas.openxmlformats.org/officeDocument/2006/relationships" r:embed="rId1"/>
        <a:stretch>
          <a:fillRect/>
        </a:stretch>
      </xdr:blipFill>
      <xdr:spPr>
        <a:xfrm>
          <a:off x="2" y="1"/>
          <a:ext cx="5905498" cy="4603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10</xdr:col>
      <xdr:colOff>332667</xdr:colOff>
      <xdr:row>58</xdr:row>
      <xdr:rowOff>56151</xdr:rowOff>
    </xdr:to>
    <xdr:pic>
      <xdr:nvPicPr>
        <xdr:cNvPr id="2" name="Picture 1">
          <a:extLst>
            <a:ext uri="{FF2B5EF4-FFF2-40B4-BE49-F238E27FC236}">
              <a16:creationId xmlns:a16="http://schemas.microsoft.com/office/drawing/2014/main" id="{D3EB0D43-E3E6-E2B7-B59A-4DADA47DD0BD}"/>
            </a:ext>
          </a:extLst>
        </xdr:cNvPr>
        <xdr:cNvPicPr>
          <a:picLocks noChangeAspect="1"/>
        </xdr:cNvPicPr>
      </xdr:nvPicPr>
      <xdr:blipFill>
        <a:blip xmlns:r="http://schemas.openxmlformats.org/officeDocument/2006/relationships" r:embed="rId1"/>
        <a:stretch>
          <a:fillRect/>
        </a:stretch>
      </xdr:blipFill>
      <xdr:spPr>
        <a:xfrm>
          <a:off x="0" y="1533525"/>
          <a:ext cx="5666667" cy="7990476"/>
        </a:xfrm>
        <a:prstGeom prst="rect">
          <a:avLst/>
        </a:prstGeom>
      </xdr:spPr>
    </xdr:pic>
    <xdr:clientData/>
  </xdr:twoCellAnchor>
  <xdr:twoCellAnchor editAs="oneCell">
    <xdr:from>
      <xdr:col>10</xdr:col>
      <xdr:colOff>352425</xdr:colOff>
      <xdr:row>9</xdr:row>
      <xdr:rowOff>0</xdr:rowOff>
    </xdr:from>
    <xdr:to>
      <xdr:col>21</xdr:col>
      <xdr:colOff>380263</xdr:colOff>
      <xdr:row>60</xdr:row>
      <xdr:rowOff>8492</xdr:rowOff>
    </xdr:to>
    <xdr:pic>
      <xdr:nvPicPr>
        <xdr:cNvPr id="3" name="Picture 2">
          <a:extLst>
            <a:ext uri="{FF2B5EF4-FFF2-40B4-BE49-F238E27FC236}">
              <a16:creationId xmlns:a16="http://schemas.microsoft.com/office/drawing/2014/main" id="{C8E588C5-F1AF-CBE5-C608-F80B6A4591D4}"/>
            </a:ext>
          </a:extLst>
        </xdr:cNvPr>
        <xdr:cNvPicPr>
          <a:picLocks noChangeAspect="1"/>
        </xdr:cNvPicPr>
      </xdr:nvPicPr>
      <xdr:blipFill>
        <a:blip xmlns:r="http://schemas.openxmlformats.org/officeDocument/2006/relationships" r:embed="rId2"/>
        <a:stretch>
          <a:fillRect/>
        </a:stretch>
      </xdr:blipFill>
      <xdr:spPr>
        <a:xfrm>
          <a:off x="5686425" y="1533525"/>
          <a:ext cx="5895238" cy="8266667"/>
        </a:xfrm>
        <a:prstGeom prst="rect">
          <a:avLst/>
        </a:prstGeom>
      </xdr:spPr>
    </xdr:pic>
    <xdr:clientData/>
  </xdr:twoCellAnchor>
  <xdr:twoCellAnchor editAs="oneCell">
    <xdr:from>
      <xdr:col>21</xdr:col>
      <xdr:colOff>476250</xdr:colOff>
      <xdr:row>8</xdr:row>
      <xdr:rowOff>123825</xdr:rowOff>
    </xdr:from>
    <xdr:to>
      <xdr:col>32</xdr:col>
      <xdr:colOff>513612</xdr:colOff>
      <xdr:row>59</xdr:row>
      <xdr:rowOff>160888</xdr:rowOff>
    </xdr:to>
    <xdr:pic>
      <xdr:nvPicPr>
        <xdr:cNvPr id="4" name="Picture 3">
          <a:extLst>
            <a:ext uri="{FF2B5EF4-FFF2-40B4-BE49-F238E27FC236}">
              <a16:creationId xmlns:a16="http://schemas.microsoft.com/office/drawing/2014/main" id="{01DB4E6D-6F23-3F58-38C7-5F3CB2E9E4CA}"/>
            </a:ext>
          </a:extLst>
        </xdr:cNvPr>
        <xdr:cNvPicPr>
          <a:picLocks noChangeAspect="1"/>
        </xdr:cNvPicPr>
      </xdr:nvPicPr>
      <xdr:blipFill>
        <a:blip xmlns:r="http://schemas.openxmlformats.org/officeDocument/2006/relationships" r:embed="rId3"/>
        <a:stretch>
          <a:fillRect/>
        </a:stretch>
      </xdr:blipFill>
      <xdr:spPr>
        <a:xfrm>
          <a:off x="11677650" y="1495425"/>
          <a:ext cx="5904762" cy="8295238"/>
        </a:xfrm>
        <a:prstGeom prst="rect">
          <a:avLst/>
        </a:prstGeom>
      </xdr:spPr>
    </xdr:pic>
    <xdr:clientData/>
  </xdr:twoCellAnchor>
  <xdr:twoCellAnchor editAs="oneCell">
    <xdr:from>
      <xdr:col>0</xdr:col>
      <xdr:colOff>0</xdr:colOff>
      <xdr:row>60</xdr:row>
      <xdr:rowOff>0</xdr:rowOff>
    </xdr:from>
    <xdr:to>
      <xdr:col>11</xdr:col>
      <xdr:colOff>46886</xdr:colOff>
      <xdr:row>111</xdr:row>
      <xdr:rowOff>37063</xdr:rowOff>
    </xdr:to>
    <xdr:pic>
      <xdr:nvPicPr>
        <xdr:cNvPr id="5" name="Picture 4">
          <a:extLst>
            <a:ext uri="{FF2B5EF4-FFF2-40B4-BE49-F238E27FC236}">
              <a16:creationId xmlns:a16="http://schemas.microsoft.com/office/drawing/2014/main" id="{8C55BA96-841E-A7D6-92CB-6A26C45D1940}"/>
            </a:ext>
          </a:extLst>
        </xdr:cNvPr>
        <xdr:cNvPicPr>
          <a:picLocks noChangeAspect="1"/>
        </xdr:cNvPicPr>
      </xdr:nvPicPr>
      <xdr:blipFill>
        <a:blip xmlns:r="http://schemas.openxmlformats.org/officeDocument/2006/relationships" r:embed="rId4"/>
        <a:stretch>
          <a:fillRect/>
        </a:stretch>
      </xdr:blipFill>
      <xdr:spPr>
        <a:xfrm>
          <a:off x="0" y="9791700"/>
          <a:ext cx="5914286" cy="8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323</xdr:row>
      <xdr:rowOff>19050</xdr:rowOff>
    </xdr:from>
    <xdr:to>
      <xdr:col>4</xdr:col>
      <xdr:colOff>533400</xdr:colOff>
      <xdr:row>357</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16EF01A-08A3-4BDB-8C73-F44AB4ABCE8E}"/>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322</xdr:row>
      <xdr:rowOff>19050</xdr:rowOff>
    </xdr:from>
    <xdr:to>
      <xdr:col>4</xdr:col>
      <xdr:colOff>533400</xdr:colOff>
      <xdr:row>356</xdr:row>
      <xdr:rowOff>76200</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7031FC0C-7B8F-4ED3-A435-B9E8305FA03D}"/>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l-eu.globenewswire.com/Resource/Download/3781f230-d728-4a34-9ba3-53d59a8db537" TargetMode="External"/><Relationship Id="rId1" Type="http://schemas.openxmlformats.org/officeDocument/2006/relationships/hyperlink" Target="https://arnarlax.is/wp-content/uploads/ARN-arsskyrsla-2021-Final.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40"/>
  <sheetViews>
    <sheetView showGridLines="0" topLeftCell="A13" workbookViewId="0">
      <selection activeCell="Q35" sqref="P35:Q35"/>
    </sheetView>
  </sheetViews>
  <sheetFormatPr defaultColWidth="9.33203125"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236" t="s">
        <v>0</v>
      </c>
      <c r="C3" s="235"/>
      <c r="D3" s="235"/>
      <c r="E3" s="235"/>
    </row>
    <row r="4" spans="2:11" ht="13.5" x14ac:dyDescent="0.25">
      <c r="B4" s="2"/>
    </row>
    <row r="9" spans="2:11" ht="27" x14ac:dyDescent="0.35">
      <c r="E9" s="234" t="s">
        <v>1</v>
      </c>
      <c r="F9" s="235"/>
      <c r="G9" s="235"/>
      <c r="H9" s="235"/>
      <c r="I9" s="235"/>
    </row>
    <row r="10" spans="2:11" ht="27" x14ac:dyDescent="0.35">
      <c r="E10" s="234" t="s">
        <v>2</v>
      </c>
      <c r="F10" s="235"/>
      <c r="G10" s="235"/>
      <c r="H10" s="235"/>
      <c r="I10" s="235"/>
    </row>
    <row r="11" spans="2:11" ht="9.9499999999999993" customHeight="1" x14ac:dyDescent="0.3">
      <c r="E11" s="3"/>
    </row>
    <row r="12" spans="2:11" ht="20.25" x14ac:dyDescent="0.3">
      <c r="E12" s="4"/>
    </row>
    <row r="13" spans="2:11" ht="6" customHeight="1" x14ac:dyDescent="0.2"/>
    <row r="16" spans="2:11" x14ac:dyDescent="0.2">
      <c r="D16" s="5"/>
      <c r="E16" s="5"/>
      <c r="F16" s="5"/>
      <c r="G16" s="5"/>
      <c r="H16" s="5"/>
      <c r="I16" s="5"/>
      <c r="J16" s="5"/>
      <c r="K16" s="5"/>
    </row>
    <row r="17" spans="4:11" s="7" customFormat="1" ht="19.5" x14ac:dyDescent="0.35">
      <c r="D17" s="239" t="s">
        <v>3</v>
      </c>
      <c r="E17" s="240"/>
      <c r="F17" s="238" t="s">
        <v>4</v>
      </c>
      <c r="G17" s="238"/>
      <c r="H17" s="238"/>
      <c r="I17" s="238"/>
      <c r="J17" s="238"/>
      <c r="K17" s="6"/>
    </row>
    <row r="18" spans="4:11" x14ac:dyDescent="0.2">
      <c r="D18" s="5"/>
      <c r="E18" s="5"/>
      <c r="F18" s="5"/>
      <c r="G18" s="5"/>
      <c r="H18" s="5"/>
      <c r="I18" s="5"/>
      <c r="J18" s="5"/>
      <c r="K18" s="5"/>
    </row>
    <row r="20" spans="4:11" x14ac:dyDescent="0.2">
      <c r="D20" s="8"/>
      <c r="H20" s="9"/>
    </row>
    <row r="25" spans="4:11" x14ac:dyDescent="0.2">
      <c r="F25" s="10"/>
      <c r="G25" s="11"/>
      <c r="H25" s="10"/>
    </row>
    <row r="26" spans="4:11" x14ac:dyDescent="0.2">
      <c r="F26" s="237" t="s">
        <v>5</v>
      </c>
      <c r="G26" s="237"/>
      <c r="H26" s="237"/>
    </row>
    <row r="29" spans="4:11" x14ac:dyDescent="0.2">
      <c r="D29" s="10"/>
      <c r="E29" s="10"/>
      <c r="F29" s="10"/>
      <c r="G29" s="10"/>
      <c r="H29" s="10"/>
      <c r="I29" s="10"/>
      <c r="J29" s="10"/>
    </row>
    <row r="30" spans="4:11" x14ac:dyDescent="0.2">
      <c r="D30" s="237" t="s">
        <v>6</v>
      </c>
      <c r="E30" s="237"/>
      <c r="F30" s="237"/>
      <c r="G30" s="237"/>
      <c r="H30" s="237"/>
      <c r="I30" s="237"/>
      <c r="J30" s="237"/>
    </row>
    <row r="34" spans="1:11" ht="29.25" customHeight="1" x14ac:dyDescent="0.2">
      <c r="A34" s="233" t="s">
        <v>7</v>
      </c>
      <c r="B34" s="233"/>
      <c r="C34" s="233"/>
      <c r="D34" s="233"/>
      <c r="E34" s="233"/>
      <c r="F34" s="233"/>
      <c r="G34" s="233"/>
      <c r="H34" s="233"/>
      <c r="I34" s="233"/>
      <c r="J34" s="233"/>
      <c r="K34" s="233"/>
    </row>
    <row r="37" spans="1:11" ht="6" customHeight="1" x14ac:dyDescent="0.2"/>
    <row r="40" spans="1:11" ht="6" customHeight="1" x14ac:dyDescent="0.2"/>
  </sheetData>
  <mergeCells count="8">
    <mergeCell ref="A34:K34"/>
    <mergeCell ref="E9:I9"/>
    <mergeCell ref="E10:I10"/>
    <mergeCell ref="B3:E3"/>
    <mergeCell ref="F26:H26"/>
    <mergeCell ref="D30:J30"/>
    <mergeCell ref="F17:J17"/>
    <mergeCell ref="D17:E17"/>
  </mergeCells>
  <phoneticPr fontId="0" type="noConversion"/>
  <pageMargins left="0.25" right="0.25" top="0.75" bottom="0.75" header="0.3" footer="0.3"/>
  <pageSetup paperSize="9" scale="9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P27" sqref="P27"/>
    </sheetView>
  </sheetViews>
  <sheetFormatPr defaultColWidth="8.83203125" defaultRowHeight="12.75"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A3DB-8ED2-4373-B5F8-BED2B7B07D87}">
  <dimension ref="A1:B8"/>
  <sheetViews>
    <sheetView tabSelected="1" topLeftCell="A4" workbookViewId="0">
      <selection activeCell="D8" sqref="D8"/>
    </sheetView>
  </sheetViews>
  <sheetFormatPr defaultColWidth="9.33203125" defaultRowHeight="12.75" x14ac:dyDescent="0.2"/>
  <sheetData>
    <row r="1" spans="1:2" ht="15.75" x14ac:dyDescent="0.25">
      <c r="A1" s="185" t="s">
        <v>233</v>
      </c>
    </row>
    <row r="3" spans="1:2" ht="14.25" x14ac:dyDescent="0.2">
      <c r="A3" s="184" t="s">
        <v>229</v>
      </c>
    </row>
    <row r="4" spans="1:2" x14ac:dyDescent="0.2">
      <c r="A4" s="183" t="s">
        <v>231</v>
      </c>
    </row>
    <row r="5" spans="1:2" ht="14.25" x14ac:dyDescent="0.2">
      <c r="A5" s="184" t="s">
        <v>232</v>
      </c>
    </row>
    <row r="6" spans="1:2" x14ac:dyDescent="0.2">
      <c r="A6" s="183" t="s">
        <v>230</v>
      </c>
    </row>
    <row r="7" spans="1:2" x14ac:dyDescent="0.2">
      <c r="A7" s="183"/>
    </row>
    <row r="8" spans="1:2" ht="15.75" x14ac:dyDescent="0.25">
      <c r="A8" s="304" t="s">
        <v>475</v>
      </c>
      <c r="B8" s="305"/>
    </row>
  </sheetData>
  <hyperlinks>
    <hyperlink ref="A6" r:id="rId1" display="https://arnarlax.is/wp-content/uploads/ARN-arsskyrsla-2021-Final.pdf" xr:uid="{4A049D58-7657-4978-A900-665A7698A532}"/>
    <hyperlink ref="A4" r:id="rId2" display="https://ml-eu.globenewswire.com/Resource/Download/3781f230-d728-4a34-9ba3-53d59a8db537" xr:uid="{24A9B453-E11C-48B1-B746-49966857DFB1}"/>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2"/>
  <sheetViews>
    <sheetView showGridLines="0" showZeros="0" topLeftCell="A142" zoomScale="80" zoomScaleNormal="80" workbookViewId="0">
      <selection activeCell="I123" sqref="I123"/>
    </sheetView>
  </sheetViews>
  <sheetFormatPr defaultColWidth="129.1640625" defaultRowHeight="12.75" x14ac:dyDescent="0.2"/>
  <cols>
    <col min="1" max="1" width="4.1640625" style="14" customWidth="1"/>
    <col min="2" max="2" width="5" style="14" customWidth="1"/>
    <col min="3" max="3" width="31.6640625" style="14" customWidth="1"/>
    <col min="4" max="4" width="32.33203125" style="14" customWidth="1"/>
    <col min="5" max="5" width="34.83203125" style="14" customWidth="1"/>
    <col min="6" max="6" width="17.33203125" style="38" customWidth="1"/>
    <col min="7" max="7" width="17.33203125" style="14" customWidth="1"/>
    <col min="8" max="8" width="21.1640625" style="118" customWidth="1"/>
    <col min="9" max="9" width="129.1640625" style="202"/>
    <col min="10" max="16384" width="129.1640625" style="201"/>
  </cols>
  <sheetData>
    <row r="1" spans="1:8" ht="48.75" customHeight="1" x14ac:dyDescent="0.3">
      <c r="A1" s="261" t="s">
        <v>306</v>
      </c>
      <c r="B1" s="262"/>
      <c r="C1" s="263"/>
      <c r="D1" s="261"/>
      <c r="E1" s="262"/>
      <c r="F1" s="263"/>
      <c r="G1" s="12"/>
      <c r="H1" s="108"/>
    </row>
    <row r="2" spans="1:8" ht="66" customHeight="1" x14ac:dyDescent="0.3">
      <c r="A2" s="106" t="s">
        <v>8</v>
      </c>
      <c r="B2" s="270" t="s">
        <v>305</v>
      </c>
      <c r="C2" s="271"/>
      <c r="D2" s="12"/>
      <c r="E2" s="12"/>
      <c r="F2" s="12"/>
      <c r="G2" s="12"/>
      <c r="H2" s="108"/>
    </row>
    <row r="3" spans="1:8" ht="20.100000000000001" customHeight="1" x14ac:dyDescent="0.25">
      <c r="A3" s="87"/>
      <c r="B3" s="88"/>
      <c r="C3" s="70"/>
      <c r="D3" s="272" t="s">
        <v>372</v>
      </c>
      <c r="E3" s="273"/>
      <c r="F3" s="273"/>
      <c r="G3" s="273"/>
      <c r="H3" s="273"/>
    </row>
    <row r="4" spans="1:8" ht="43.5" x14ac:dyDescent="0.2">
      <c r="A4" s="118"/>
      <c r="B4" s="121" t="s">
        <v>9</v>
      </c>
      <c r="C4" s="86" t="s">
        <v>307</v>
      </c>
      <c r="D4" s="274" t="s">
        <v>10</v>
      </c>
      <c r="E4" s="275"/>
      <c r="F4" s="275"/>
      <c r="G4" s="275"/>
      <c r="H4" s="275"/>
    </row>
    <row r="5" spans="1:8" ht="44.25" x14ac:dyDescent="0.2">
      <c r="A5" s="87"/>
      <c r="B5" s="88" t="s">
        <v>11</v>
      </c>
      <c r="C5" s="86" t="s">
        <v>308</v>
      </c>
      <c r="D5" s="274" t="s">
        <v>12</v>
      </c>
      <c r="E5" s="275"/>
      <c r="F5" s="275"/>
      <c r="G5" s="275"/>
      <c r="H5" s="275"/>
    </row>
    <row r="6" spans="1:8" ht="44.25" x14ac:dyDescent="0.2">
      <c r="A6" s="118"/>
      <c r="B6" s="126" t="s">
        <v>13</v>
      </c>
      <c r="C6" s="86" t="s">
        <v>309</v>
      </c>
      <c r="D6" s="276" t="s">
        <v>310</v>
      </c>
      <c r="E6" s="277"/>
      <c r="F6" s="277"/>
      <c r="G6" s="277"/>
      <c r="H6" s="277"/>
    </row>
    <row r="7" spans="1:8" ht="29.25" x14ac:dyDescent="0.2">
      <c r="A7" s="87"/>
      <c r="B7" s="88" t="s">
        <v>14</v>
      </c>
      <c r="C7" s="86" t="s">
        <v>311</v>
      </c>
      <c r="D7" s="19" t="s">
        <v>15</v>
      </c>
      <c r="E7" s="20"/>
      <c r="F7" s="20"/>
      <c r="G7" s="20"/>
      <c r="H7" s="99"/>
    </row>
    <row r="8" spans="1:8" ht="28.5" customHeight="1" x14ac:dyDescent="0.2">
      <c r="A8" s="118"/>
      <c r="B8" s="121"/>
      <c r="C8" s="256" t="s">
        <v>274</v>
      </c>
      <c r="D8" s="20" t="s">
        <v>16</v>
      </c>
      <c r="E8" s="20"/>
      <c r="F8" s="20"/>
      <c r="G8" s="20"/>
      <c r="H8" s="99"/>
    </row>
    <row r="9" spans="1:8" ht="15" customHeight="1" x14ac:dyDescent="0.2">
      <c r="A9" s="87"/>
      <c r="B9" s="88"/>
      <c r="C9" s="257"/>
      <c r="D9" s="20" t="s">
        <v>17</v>
      </c>
      <c r="E9" s="20"/>
      <c r="F9" s="20"/>
      <c r="G9" s="20"/>
      <c r="H9" s="99"/>
    </row>
    <row r="10" spans="1:8" ht="15" customHeight="1" x14ac:dyDescent="0.2">
      <c r="A10" s="118"/>
      <c r="B10" s="121"/>
      <c r="C10" s="257"/>
      <c r="D10" s="20" t="s">
        <v>18</v>
      </c>
      <c r="E10" s="20"/>
      <c r="F10" s="20"/>
      <c r="G10" s="20"/>
      <c r="H10" s="99"/>
    </row>
    <row r="11" spans="1:8" ht="15" customHeight="1" x14ac:dyDescent="0.2">
      <c r="A11" s="87"/>
      <c r="B11" s="88"/>
      <c r="C11" s="257"/>
      <c r="D11" s="20" t="s">
        <v>19</v>
      </c>
      <c r="E11" s="20"/>
      <c r="F11" s="20"/>
      <c r="G11" s="20"/>
      <c r="H11" s="99"/>
    </row>
    <row r="12" spans="1:8" ht="15" customHeight="1" x14ac:dyDescent="0.2">
      <c r="A12" s="118"/>
      <c r="B12" s="121"/>
      <c r="C12" s="257"/>
      <c r="D12" s="19" t="s">
        <v>20</v>
      </c>
      <c r="E12" s="20"/>
      <c r="F12" s="20"/>
      <c r="G12" s="20"/>
      <c r="H12" s="99"/>
    </row>
    <row r="13" spans="1:8" ht="15" customHeight="1" x14ac:dyDescent="0.2">
      <c r="A13" s="87"/>
      <c r="B13" s="88"/>
      <c r="C13" s="257"/>
      <c r="D13" s="20" t="s">
        <v>21</v>
      </c>
      <c r="E13" s="20"/>
      <c r="F13" s="20"/>
      <c r="G13" s="20"/>
      <c r="H13" s="99"/>
    </row>
    <row r="14" spans="1:8" ht="15" customHeight="1" x14ac:dyDescent="0.2">
      <c r="A14" s="118"/>
      <c r="B14" s="121"/>
      <c r="C14" s="257"/>
      <c r="D14" s="20" t="s">
        <v>22</v>
      </c>
      <c r="E14" s="20"/>
      <c r="F14" s="20"/>
      <c r="G14" s="20"/>
      <c r="H14" s="99"/>
    </row>
    <row r="15" spans="1:8" ht="15" customHeight="1" x14ac:dyDescent="0.2">
      <c r="A15" s="87"/>
      <c r="B15" s="88"/>
      <c r="C15" s="257"/>
      <c r="D15" s="20" t="s">
        <v>23</v>
      </c>
      <c r="E15" s="20"/>
      <c r="F15" s="20"/>
      <c r="G15" s="20"/>
      <c r="H15" s="99"/>
    </row>
    <row r="16" spans="1:8" ht="15" customHeight="1" x14ac:dyDescent="0.2">
      <c r="A16" s="118"/>
      <c r="B16" s="121"/>
      <c r="C16" s="257"/>
      <c r="D16" s="20" t="s">
        <v>24</v>
      </c>
      <c r="E16" s="20"/>
      <c r="F16" s="20"/>
      <c r="G16" s="20"/>
      <c r="H16" s="99"/>
    </row>
    <row r="17" spans="1:8" ht="15" customHeight="1" x14ac:dyDescent="0.2">
      <c r="A17" s="87"/>
      <c r="B17" s="88"/>
      <c r="C17" s="257"/>
      <c r="D17" s="21" t="s">
        <v>25</v>
      </c>
      <c r="E17" s="20"/>
      <c r="F17" s="20"/>
      <c r="G17" s="20"/>
      <c r="H17" s="99"/>
    </row>
    <row r="18" spans="1:8" ht="15" customHeight="1" x14ac:dyDescent="0.2">
      <c r="A18" s="118"/>
      <c r="B18" s="121"/>
      <c r="C18" s="257"/>
      <c r="D18" s="99" t="s">
        <v>26</v>
      </c>
      <c r="E18" s="64"/>
      <c r="F18" s="20"/>
      <c r="G18" s="20"/>
      <c r="H18" s="99"/>
    </row>
    <row r="19" spans="1:8" ht="15" customHeight="1" x14ac:dyDescent="0.2">
      <c r="A19" s="87"/>
      <c r="B19" s="88"/>
      <c r="C19" s="257"/>
      <c r="D19" s="99" t="s">
        <v>27</v>
      </c>
      <c r="E19" s="64"/>
      <c r="F19" s="20"/>
      <c r="G19" s="20"/>
      <c r="H19" s="99"/>
    </row>
    <row r="20" spans="1:8" ht="15" customHeight="1" x14ac:dyDescent="0.2">
      <c r="A20" s="118"/>
      <c r="B20" s="121"/>
      <c r="C20" s="257"/>
      <c r="D20" s="99" t="s">
        <v>28</v>
      </c>
      <c r="E20" s="64"/>
      <c r="F20" s="20"/>
      <c r="G20" s="20"/>
      <c r="H20" s="99"/>
    </row>
    <row r="21" spans="1:8" ht="15" customHeight="1" x14ac:dyDescent="0.2">
      <c r="A21" s="87"/>
      <c r="B21" s="88"/>
      <c r="C21" s="257"/>
      <c r="D21" s="96" t="s">
        <v>29</v>
      </c>
      <c r="E21" s="137"/>
      <c r="F21" s="20"/>
      <c r="G21" s="20"/>
      <c r="H21" s="99"/>
    </row>
    <row r="22" spans="1:8" ht="15" customHeight="1" x14ac:dyDescent="0.2">
      <c r="A22" s="118"/>
      <c r="B22" s="121"/>
      <c r="C22" s="257"/>
      <c r="D22" s="129" t="s">
        <v>30</v>
      </c>
      <c r="E22" s="64"/>
      <c r="F22" s="20"/>
      <c r="G22" s="20"/>
      <c r="H22" s="99"/>
    </row>
    <row r="23" spans="1:8" ht="15" customHeight="1" x14ac:dyDescent="0.2">
      <c r="A23" s="87"/>
      <c r="B23" s="88"/>
      <c r="C23" s="257"/>
      <c r="D23" s="59" t="s">
        <v>31</v>
      </c>
      <c r="E23" s="59"/>
      <c r="F23" s="20"/>
      <c r="G23" s="20"/>
      <c r="H23" s="99"/>
    </row>
    <row r="24" spans="1:8" ht="15" customHeight="1" x14ac:dyDescent="0.2">
      <c r="A24" s="118"/>
      <c r="B24" s="121"/>
      <c r="C24" s="257"/>
      <c r="D24" s="20" t="s">
        <v>32</v>
      </c>
      <c r="E24" s="20"/>
      <c r="F24" s="20"/>
      <c r="G24" s="20"/>
      <c r="H24" s="99"/>
    </row>
    <row r="25" spans="1:8" ht="15" customHeight="1" x14ac:dyDescent="0.2">
      <c r="A25" s="87"/>
      <c r="B25" s="88"/>
      <c r="C25" s="257"/>
      <c r="D25" s="20" t="s">
        <v>33</v>
      </c>
      <c r="E25" s="20"/>
      <c r="F25" s="20"/>
      <c r="G25" s="20"/>
      <c r="H25" s="99"/>
    </row>
    <row r="26" spans="1:8" ht="15" customHeight="1" x14ac:dyDescent="0.2">
      <c r="A26" s="118"/>
      <c r="B26" s="121"/>
      <c r="C26" s="257"/>
      <c r="D26" s="55" t="s">
        <v>34</v>
      </c>
      <c r="E26" s="55"/>
      <c r="F26" s="20"/>
      <c r="G26" s="20"/>
      <c r="H26" s="99"/>
    </row>
    <row r="27" spans="1:8" ht="15" customHeight="1" x14ac:dyDescent="0.2">
      <c r="A27" s="89"/>
      <c r="B27" s="90"/>
      <c r="C27" s="257"/>
      <c r="D27" s="130" t="s">
        <v>35</v>
      </c>
      <c r="E27" s="74"/>
      <c r="F27" s="64"/>
      <c r="G27" s="20"/>
      <c r="H27" s="99"/>
    </row>
    <row r="28" spans="1:8" ht="15" customHeight="1" x14ac:dyDescent="0.2">
      <c r="A28" s="89"/>
      <c r="B28" s="90"/>
      <c r="C28" s="257"/>
      <c r="D28" s="130" t="s">
        <v>36</v>
      </c>
      <c r="E28" s="74"/>
      <c r="F28" s="64"/>
      <c r="G28" s="20"/>
      <c r="H28" s="99"/>
    </row>
    <row r="29" spans="1:8" ht="15" customHeight="1" x14ac:dyDescent="0.2">
      <c r="A29" s="89"/>
      <c r="B29" s="90"/>
      <c r="C29" s="257"/>
      <c r="D29" s="129" t="s">
        <v>37</v>
      </c>
      <c r="E29" s="64"/>
      <c r="F29" s="64"/>
      <c r="G29" s="20"/>
      <c r="H29" s="99"/>
    </row>
    <row r="30" spans="1:8" ht="15" customHeight="1" x14ac:dyDescent="0.2">
      <c r="A30" s="89"/>
      <c r="B30" s="90"/>
      <c r="C30" s="257"/>
      <c r="D30" s="59" t="s">
        <v>38</v>
      </c>
      <c r="E30" s="59"/>
      <c r="F30" s="64"/>
      <c r="G30" s="20"/>
      <c r="H30" s="99"/>
    </row>
    <row r="31" spans="1:8" ht="15" customHeight="1" x14ac:dyDescent="0.2">
      <c r="A31" s="89"/>
      <c r="B31" s="90"/>
      <c r="C31" s="257"/>
      <c r="D31" s="20" t="s">
        <v>39</v>
      </c>
      <c r="E31" s="20"/>
      <c r="F31" s="64"/>
      <c r="G31" s="20"/>
      <c r="H31" s="99"/>
    </row>
    <row r="32" spans="1:8" ht="15" customHeight="1" x14ac:dyDescent="0.2">
      <c r="A32" s="89"/>
      <c r="B32" s="90"/>
      <c r="C32" s="257"/>
      <c r="D32" s="20" t="s">
        <v>40</v>
      </c>
      <c r="E32" s="20"/>
      <c r="F32" s="64"/>
      <c r="G32" s="20"/>
      <c r="H32" s="99"/>
    </row>
    <row r="33" spans="1:8" ht="14.25" customHeight="1" x14ac:dyDescent="0.2">
      <c r="A33" s="89"/>
      <c r="B33" s="90"/>
      <c r="C33" s="257"/>
      <c r="D33" s="20" t="s">
        <v>41</v>
      </c>
      <c r="E33" s="20"/>
      <c r="F33" s="20"/>
      <c r="G33" s="20"/>
      <c r="H33" s="99"/>
    </row>
    <row r="34" spans="1:8" ht="14.25" customHeight="1" x14ac:dyDescent="0.2">
      <c r="A34" s="89"/>
      <c r="B34" s="90"/>
      <c r="C34" s="257"/>
      <c r="D34" s="19" t="s">
        <v>47</v>
      </c>
      <c r="E34" s="20"/>
      <c r="F34" s="20"/>
      <c r="G34" s="20"/>
      <c r="H34" s="99"/>
    </row>
    <row r="35" spans="1:8" ht="14.25" customHeight="1" x14ac:dyDescent="0.2">
      <c r="A35" s="89"/>
      <c r="B35" s="90"/>
      <c r="C35" s="257"/>
      <c r="D35" s="20" t="s">
        <v>48</v>
      </c>
      <c r="E35" s="20"/>
      <c r="F35" s="20"/>
      <c r="G35" s="20"/>
      <c r="H35" s="99"/>
    </row>
    <row r="36" spans="1:8" ht="14.25" customHeight="1" x14ac:dyDescent="0.2">
      <c r="A36" s="89"/>
      <c r="B36" s="90"/>
      <c r="C36" s="257"/>
      <c r="D36" s="20" t="s">
        <v>49</v>
      </c>
      <c r="E36" s="20"/>
      <c r="F36" s="20"/>
      <c r="G36" s="20"/>
      <c r="H36" s="99"/>
    </row>
    <row r="37" spans="1:8" ht="14.25" customHeight="1" x14ac:dyDescent="0.2">
      <c r="A37" s="89"/>
      <c r="B37" s="90"/>
      <c r="C37" s="257"/>
      <c r="D37" s="20" t="s">
        <v>50</v>
      </c>
      <c r="E37" s="20"/>
      <c r="F37" s="20"/>
      <c r="G37" s="20"/>
      <c r="H37" s="99"/>
    </row>
    <row r="38" spans="1:8" ht="14.25" customHeight="1" x14ac:dyDescent="0.2">
      <c r="A38" s="89"/>
      <c r="B38" s="90"/>
      <c r="C38" s="258"/>
      <c r="D38" s="20" t="s">
        <v>51</v>
      </c>
      <c r="E38" s="20"/>
      <c r="F38" s="20"/>
      <c r="G38" s="20"/>
      <c r="H38" s="99"/>
    </row>
    <row r="39" spans="1:8" ht="28.5" customHeight="1" x14ac:dyDescent="0.2">
      <c r="A39" s="118"/>
      <c r="B39" s="121"/>
      <c r="C39" s="256" t="s">
        <v>275</v>
      </c>
      <c r="D39" s="21" t="s">
        <v>42</v>
      </c>
      <c r="E39" s="20"/>
      <c r="F39" s="19"/>
      <c r="G39" s="20"/>
      <c r="H39" s="99"/>
    </row>
    <row r="40" spans="1:8" ht="15" customHeight="1" x14ac:dyDescent="0.2">
      <c r="A40" s="87"/>
      <c r="B40" s="88"/>
      <c r="C40" s="257"/>
      <c r="D40" s="22" t="s">
        <v>43</v>
      </c>
      <c r="E40" s="20"/>
      <c r="F40" s="20"/>
      <c r="G40" s="20"/>
      <c r="H40" s="99"/>
    </row>
    <row r="41" spans="1:8" ht="15" customHeight="1" x14ac:dyDescent="0.2">
      <c r="A41" s="87"/>
      <c r="B41" s="88"/>
      <c r="C41" s="257"/>
      <c r="D41" s="22" t="s">
        <v>44</v>
      </c>
      <c r="E41" s="20"/>
      <c r="F41" s="20"/>
      <c r="G41" s="20"/>
      <c r="H41" s="99"/>
    </row>
    <row r="42" spans="1:8" ht="15" customHeight="1" x14ac:dyDescent="0.2">
      <c r="A42" s="87"/>
      <c r="B42" s="88"/>
      <c r="C42" s="257"/>
      <c r="D42" s="20" t="s">
        <v>45</v>
      </c>
      <c r="E42" s="20"/>
      <c r="F42" s="20"/>
      <c r="G42" s="20"/>
      <c r="H42" s="99"/>
    </row>
    <row r="43" spans="1:8" ht="15" customHeight="1" x14ac:dyDescent="0.2">
      <c r="A43" s="87"/>
      <c r="B43" s="88"/>
      <c r="C43" s="258"/>
      <c r="D43" s="22" t="s">
        <v>46</v>
      </c>
      <c r="E43" s="20"/>
      <c r="F43" s="20"/>
      <c r="G43" s="20"/>
      <c r="H43" s="99"/>
    </row>
    <row r="44" spans="1:8" ht="29.25" x14ac:dyDescent="0.2">
      <c r="A44" s="87"/>
      <c r="B44" s="88" t="s">
        <v>52</v>
      </c>
      <c r="C44" s="86" t="s">
        <v>276</v>
      </c>
      <c r="D44" s="20" t="s">
        <v>53</v>
      </c>
      <c r="E44" s="20"/>
      <c r="F44" s="20"/>
      <c r="G44" s="20"/>
      <c r="H44" s="99"/>
    </row>
    <row r="45" spans="1:8" ht="44.25" x14ac:dyDescent="0.2">
      <c r="A45" s="118"/>
      <c r="B45" s="121" t="s">
        <v>54</v>
      </c>
      <c r="C45" s="86" t="s">
        <v>277</v>
      </c>
      <c r="D45" s="20" t="s">
        <v>278</v>
      </c>
      <c r="E45" s="20"/>
      <c r="F45" s="20"/>
      <c r="G45" s="20"/>
      <c r="H45" s="99"/>
    </row>
    <row r="46" spans="1:8" ht="44.25" x14ac:dyDescent="0.2">
      <c r="A46" s="87"/>
      <c r="B46" s="88" t="s">
        <v>55</v>
      </c>
      <c r="C46" s="86" t="s">
        <v>279</v>
      </c>
      <c r="D46" s="23" t="s">
        <v>280</v>
      </c>
      <c r="E46" s="23"/>
      <c r="F46" s="23"/>
      <c r="G46" s="23"/>
      <c r="H46" s="203"/>
    </row>
    <row r="47" spans="1:8" ht="28.5" customHeight="1" x14ac:dyDescent="0.2">
      <c r="A47" s="87"/>
      <c r="B47" s="88" t="s">
        <v>56</v>
      </c>
      <c r="C47" s="193" t="s">
        <v>281</v>
      </c>
      <c r="D47" s="94"/>
      <c r="E47" s="64"/>
      <c r="F47" s="91"/>
      <c r="G47" s="24"/>
      <c r="H47" s="94"/>
    </row>
    <row r="48" spans="1:8" ht="58.5" x14ac:dyDescent="0.2">
      <c r="A48" s="118"/>
      <c r="B48" s="121" t="s">
        <v>57</v>
      </c>
      <c r="C48" s="102" t="s">
        <v>282</v>
      </c>
      <c r="D48" s="93" t="s">
        <v>283</v>
      </c>
      <c r="E48" s="76"/>
      <c r="F48" s="64"/>
      <c r="G48" s="20"/>
      <c r="H48" s="99"/>
    </row>
    <row r="49" spans="1:8" ht="44.25" x14ac:dyDescent="0.2">
      <c r="A49" s="87"/>
      <c r="B49" s="88" t="s">
        <v>58</v>
      </c>
      <c r="C49" s="86" t="s">
        <v>284</v>
      </c>
      <c r="D49" s="259" t="s">
        <v>294</v>
      </c>
      <c r="E49" s="260"/>
      <c r="F49" s="260"/>
      <c r="G49" s="260"/>
      <c r="H49" s="260"/>
    </row>
    <row r="50" spans="1:8" ht="58.5" x14ac:dyDescent="0.2">
      <c r="A50" s="118"/>
      <c r="B50" s="127" t="s">
        <v>59</v>
      </c>
      <c r="C50" s="86" t="s">
        <v>285</v>
      </c>
      <c r="D50" s="55" t="s">
        <v>293</v>
      </c>
      <c r="E50" s="55"/>
      <c r="F50" s="20"/>
      <c r="G50" s="20"/>
      <c r="H50" s="99"/>
    </row>
    <row r="51" spans="1:8" ht="32.25" customHeight="1" x14ac:dyDescent="0.2">
      <c r="A51" s="87"/>
      <c r="B51" s="88" t="s">
        <v>60</v>
      </c>
      <c r="C51" s="102" t="s">
        <v>286</v>
      </c>
      <c r="D51" s="94" t="s">
        <v>193</v>
      </c>
      <c r="E51" s="20"/>
      <c r="F51" s="91"/>
      <c r="G51" s="24"/>
      <c r="H51" s="94"/>
    </row>
    <row r="52" spans="1:8" ht="15" customHeight="1" x14ac:dyDescent="0.2">
      <c r="A52" s="118"/>
      <c r="B52" s="121" t="s">
        <v>61</v>
      </c>
      <c r="C52" s="86" t="s">
        <v>287</v>
      </c>
      <c r="D52" s="92" t="s">
        <v>292</v>
      </c>
      <c r="E52" s="92"/>
      <c r="F52" s="23"/>
      <c r="G52" s="23"/>
      <c r="H52" s="99"/>
    </row>
    <row r="53" spans="1:8" ht="33" customHeight="1" x14ac:dyDescent="0.25">
      <c r="A53" s="118"/>
      <c r="B53" s="121" t="s">
        <v>62</v>
      </c>
      <c r="C53" s="86" t="s">
        <v>288</v>
      </c>
      <c r="D53" s="143" t="s">
        <v>290</v>
      </c>
      <c r="E53" s="20"/>
      <c r="F53" s="20"/>
      <c r="G53" s="20"/>
      <c r="H53" s="99"/>
    </row>
    <row r="54" spans="1:8" ht="31.5" customHeight="1" x14ac:dyDescent="0.25">
      <c r="A54" s="89"/>
      <c r="B54" s="90" t="s">
        <v>63</v>
      </c>
      <c r="C54" s="194" t="s">
        <v>289</v>
      </c>
      <c r="D54" s="143" t="s">
        <v>291</v>
      </c>
      <c r="E54" s="20"/>
      <c r="F54" s="20"/>
      <c r="G54" s="20"/>
      <c r="H54" s="99"/>
    </row>
    <row r="55" spans="1:8" ht="36.75" customHeight="1" x14ac:dyDescent="0.3">
      <c r="A55" s="125" t="s">
        <v>64</v>
      </c>
      <c r="B55" s="278" t="s">
        <v>65</v>
      </c>
      <c r="C55" s="271"/>
      <c r="D55" s="81"/>
      <c r="F55" s="14"/>
    </row>
    <row r="56" spans="1:8" ht="77.25" x14ac:dyDescent="0.25">
      <c r="A56" s="100"/>
      <c r="B56" s="101"/>
      <c r="C56" s="124" t="s">
        <v>66</v>
      </c>
      <c r="D56" s="192" t="s">
        <v>268</v>
      </c>
      <c r="E56" s="26"/>
      <c r="F56" s="26" t="s">
        <v>269</v>
      </c>
      <c r="G56" s="26" t="s">
        <v>269</v>
      </c>
      <c r="H56" s="204" t="s">
        <v>270</v>
      </c>
    </row>
    <row r="57" spans="1:8" ht="54.95" customHeight="1" x14ac:dyDescent="0.25">
      <c r="A57" s="68"/>
      <c r="B57" s="72" t="s">
        <v>67</v>
      </c>
      <c r="C57" s="86" t="s">
        <v>273</v>
      </c>
      <c r="D57" s="20"/>
      <c r="E57" s="20"/>
      <c r="F57" s="27"/>
      <c r="G57" s="20">
        <v>148</v>
      </c>
      <c r="H57" s="99" t="s">
        <v>295</v>
      </c>
    </row>
    <row r="58" spans="1:8" ht="58.5" x14ac:dyDescent="0.25">
      <c r="A58" s="100"/>
      <c r="B58" s="101" t="s">
        <v>68</v>
      </c>
      <c r="C58" s="86" t="s">
        <v>272</v>
      </c>
      <c r="D58" s="20"/>
      <c r="E58" s="20"/>
      <c r="F58" s="27"/>
      <c r="G58" s="20">
        <v>6</v>
      </c>
      <c r="H58" s="99" t="s">
        <v>296</v>
      </c>
    </row>
    <row r="59" spans="1:8" ht="26.25" x14ac:dyDescent="0.25">
      <c r="A59" s="68"/>
      <c r="B59" s="72"/>
      <c r="C59" s="86"/>
      <c r="D59" s="20"/>
      <c r="E59" s="20"/>
      <c r="F59" s="27"/>
      <c r="G59" s="20">
        <v>6</v>
      </c>
      <c r="H59" s="195" t="s">
        <v>297</v>
      </c>
    </row>
    <row r="60" spans="1:8" ht="32.25" customHeight="1" x14ac:dyDescent="0.25">
      <c r="A60" s="68"/>
      <c r="B60" s="72" t="s">
        <v>69</v>
      </c>
      <c r="C60" s="86" t="s">
        <v>271</v>
      </c>
      <c r="D60" s="20"/>
      <c r="E60" s="20"/>
      <c r="F60" s="27"/>
      <c r="G60" s="254" t="s">
        <v>298</v>
      </c>
      <c r="H60" s="255"/>
    </row>
    <row r="61" spans="1:8" ht="15" x14ac:dyDescent="0.25">
      <c r="A61" s="100"/>
      <c r="B61" s="104" t="s">
        <v>70</v>
      </c>
      <c r="C61" s="86" t="s">
        <v>302</v>
      </c>
      <c r="D61" s="20" t="s">
        <v>299</v>
      </c>
      <c r="E61" s="20"/>
      <c r="F61" s="20"/>
      <c r="G61" s="176">
        <v>6093961</v>
      </c>
      <c r="H61" s="99" t="s">
        <v>71</v>
      </c>
    </row>
    <row r="62" spans="1:8" ht="15" x14ac:dyDescent="0.25">
      <c r="A62" s="68"/>
      <c r="B62" s="72" t="s">
        <v>72</v>
      </c>
      <c r="C62" s="86" t="s">
        <v>304</v>
      </c>
      <c r="D62" s="20" t="s">
        <v>300</v>
      </c>
      <c r="E62" s="20"/>
      <c r="F62" s="27"/>
      <c r="G62" s="177">
        <f>1004524+812770+4884</f>
        <v>1822178</v>
      </c>
      <c r="H62" s="99" t="s">
        <v>73</v>
      </c>
    </row>
    <row r="63" spans="1:8" ht="15" x14ac:dyDescent="0.25">
      <c r="A63" s="100"/>
      <c r="B63" s="101" t="s">
        <v>74</v>
      </c>
      <c r="C63" s="86" t="s">
        <v>303</v>
      </c>
      <c r="D63" s="20" t="s">
        <v>301</v>
      </c>
      <c r="E63" s="20"/>
      <c r="F63" s="27"/>
      <c r="G63" s="178" t="s">
        <v>76</v>
      </c>
      <c r="H63" s="99" t="s">
        <v>73</v>
      </c>
    </row>
    <row r="64" spans="1:8" ht="59.25" x14ac:dyDescent="0.25">
      <c r="A64" s="100"/>
      <c r="B64" s="101" t="s">
        <v>77</v>
      </c>
      <c r="C64" s="86" t="s">
        <v>266</v>
      </c>
      <c r="D64" s="20" t="s">
        <v>267</v>
      </c>
      <c r="E64" s="20"/>
      <c r="F64" s="27"/>
      <c r="G64" s="178" t="s">
        <v>76</v>
      </c>
      <c r="H64" s="99" t="s">
        <v>78</v>
      </c>
    </row>
    <row r="65" spans="1:8" ht="30" x14ac:dyDescent="0.25">
      <c r="A65" s="68"/>
      <c r="B65" s="103" t="s">
        <v>79</v>
      </c>
      <c r="C65" s="86" t="s">
        <v>265</v>
      </c>
      <c r="D65" s="20"/>
      <c r="E65" s="20"/>
      <c r="F65" s="27"/>
      <c r="G65" s="179">
        <v>5535176</v>
      </c>
      <c r="H65" s="99" t="s">
        <v>78</v>
      </c>
    </row>
    <row r="66" spans="1:8" ht="15" x14ac:dyDescent="0.25">
      <c r="A66" s="68"/>
      <c r="B66" s="103"/>
      <c r="C66" s="86"/>
      <c r="D66" s="20"/>
      <c r="E66" s="20"/>
      <c r="F66" s="30" t="s">
        <v>221</v>
      </c>
      <c r="G66" s="31" t="s">
        <v>80</v>
      </c>
      <c r="H66" s="99"/>
    </row>
    <row r="67" spans="1:8" ht="36" customHeight="1" x14ac:dyDescent="0.25">
      <c r="A67" s="67"/>
      <c r="B67" s="71" t="s">
        <v>81</v>
      </c>
      <c r="C67" s="86" t="s">
        <v>264</v>
      </c>
      <c r="D67" s="77" t="s">
        <v>194</v>
      </c>
      <c r="E67" s="32" t="s">
        <v>204</v>
      </c>
      <c r="F67" s="32">
        <v>36</v>
      </c>
      <c r="G67" s="151">
        <f>F67*50250</f>
        <v>1809000</v>
      </c>
      <c r="H67" s="99" t="s">
        <v>82</v>
      </c>
    </row>
    <row r="68" spans="1:8" ht="16.5" x14ac:dyDescent="0.25">
      <c r="A68" s="100"/>
      <c r="B68" s="101"/>
      <c r="C68" s="86"/>
      <c r="D68" s="20"/>
      <c r="E68" s="32" t="s">
        <v>205</v>
      </c>
      <c r="F68" s="20">
        <v>6</v>
      </c>
      <c r="G68" s="151">
        <f>F68*50250</f>
        <v>301500</v>
      </c>
      <c r="H68" s="99" t="s">
        <v>82</v>
      </c>
    </row>
    <row r="69" spans="1:8" ht="16.5" x14ac:dyDescent="0.25">
      <c r="A69" s="69"/>
      <c r="B69" s="73"/>
      <c r="C69" s="86"/>
      <c r="D69" s="20"/>
      <c r="E69" s="32" t="s">
        <v>206</v>
      </c>
      <c r="F69" s="20">
        <v>14</v>
      </c>
      <c r="G69" s="151">
        <f>F69*50250</f>
        <v>703500</v>
      </c>
      <c r="H69" s="99" t="s">
        <v>82</v>
      </c>
    </row>
    <row r="70" spans="1:8" ht="30" x14ac:dyDescent="0.25">
      <c r="A70" s="65"/>
      <c r="B70" s="58" t="s">
        <v>83</v>
      </c>
      <c r="C70" s="17" t="s">
        <v>263</v>
      </c>
      <c r="D70" s="55"/>
      <c r="E70" s="252" t="s">
        <v>454</v>
      </c>
      <c r="F70" s="253"/>
      <c r="G70" s="170">
        <f>'Eldisiðnaður Aquaculture'!F8</f>
        <v>13603937</v>
      </c>
      <c r="H70" s="99" t="s">
        <v>153</v>
      </c>
    </row>
    <row r="71" spans="1:8" ht="30" x14ac:dyDescent="0.25">
      <c r="A71" s="53"/>
      <c r="B71" s="25" t="s">
        <v>84</v>
      </c>
      <c r="C71" s="17" t="s">
        <v>262</v>
      </c>
      <c r="D71" s="55"/>
      <c r="E71" s="186"/>
      <c r="F71" s="55"/>
      <c r="G71" s="187" t="s">
        <v>234</v>
      </c>
      <c r="H71" s="130"/>
    </row>
    <row r="72" spans="1:8" ht="45.75" thickBot="1" x14ac:dyDescent="0.3">
      <c r="A72" s="53"/>
      <c r="B72" s="53" t="s">
        <v>85</v>
      </c>
      <c r="C72" s="54" t="s">
        <v>261</v>
      </c>
      <c r="D72" s="55"/>
      <c r="E72" s="55"/>
      <c r="F72" s="56"/>
      <c r="G72" s="57" t="s">
        <v>235</v>
      </c>
      <c r="H72" s="130"/>
    </row>
    <row r="73" spans="1:8" ht="15.75" thickBot="1" x14ac:dyDescent="0.3">
      <c r="A73" s="61"/>
      <c r="B73" s="62"/>
      <c r="C73" s="63"/>
      <c r="D73" s="269" t="s">
        <v>86</v>
      </c>
      <c r="E73" s="269"/>
      <c r="F73" s="269"/>
      <c r="G73" s="269"/>
      <c r="H73" s="269"/>
    </row>
    <row r="74" spans="1:8" ht="45" x14ac:dyDescent="0.25">
      <c r="A74" s="65"/>
      <c r="B74" s="65" t="s">
        <v>87</v>
      </c>
      <c r="C74" s="66" t="s">
        <v>260</v>
      </c>
      <c r="D74" s="59" t="s">
        <v>236</v>
      </c>
      <c r="E74" s="59"/>
      <c r="F74" s="60"/>
      <c r="G74" s="180">
        <v>1013490</v>
      </c>
      <c r="H74" s="93" t="s">
        <v>88</v>
      </c>
    </row>
    <row r="75" spans="1:8" ht="15" x14ac:dyDescent="0.25">
      <c r="A75" s="67"/>
      <c r="B75" s="71"/>
      <c r="C75" s="85"/>
      <c r="D75" s="64" t="s">
        <v>237</v>
      </c>
      <c r="E75" s="20"/>
      <c r="F75" s="27"/>
      <c r="G75" s="179">
        <v>1012200</v>
      </c>
      <c r="H75" s="99" t="s">
        <v>88</v>
      </c>
    </row>
    <row r="76" spans="1:8" ht="15" x14ac:dyDescent="0.25">
      <c r="A76" s="100"/>
      <c r="B76" s="101"/>
      <c r="C76" s="85"/>
      <c r="D76" s="64" t="s">
        <v>238</v>
      </c>
      <c r="E76" s="20"/>
      <c r="F76" s="27"/>
      <c r="G76" s="151">
        <v>116280</v>
      </c>
      <c r="H76" s="99" t="s">
        <v>88</v>
      </c>
    </row>
    <row r="77" spans="1:8" ht="15" x14ac:dyDescent="0.25">
      <c r="A77" s="68"/>
      <c r="B77" s="72"/>
      <c r="C77" s="85"/>
      <c r="D77" s="64" t="s">
        <v>239</v>
      </c>
      <c r="E77" s="20"/>
      <c r="F77" s="27"/>
      <c r="G77" s="151">
        <v>15000</v>
      </c>
      <c r="H77" s="99" t="s">
        <v>88</v>
      </c>
    </row>
    <row r="78" spans="1:8" ht="15" x14ac:dyDescent="0.25">
      <c r="A78" s="100"/>
      <c r="B78" s="101"/>
      <c r="C78" s="85"/>
      <c r="D78" s="64" t="s">
        <v>240</v>
      </c>
      <c r="E78" s="20"/>
      <c r="F78" s="27"/>
      <c r="G78" s="151">
        <v>34500</v>
      </c>
      <c r="H78" s="99" t="s">
        <v>88</v>
      </c>
    </row>
    <row r="79" spans="1:8" ht="15" x14ac:dyDescent="0.25">
      <c r="A79" s="68"/>
      <c r="B79" s="72"/>
      <c r="C79" s="85"/>
      <c r="D79" s="149" t="s">
        <v>241</v>
      </c>
      <c r="E79" s="148"/>
      <c r="F79" s="150"/>
      <c r="G79" s="151">
        <v>5000</v>
      </c>
      <c r="H79" s="99" t="s">
        <v>88</v>
      </c>
    </row>
    <row r="80" spans="1:8" ht="15" x14ac:dyDescent="0.25">
      <c r="A80" s="100"/>
      <c r="B80" s="101"/>
      <c r="C80" s="85"/>
      <c r="D80" s="149" t="s">
        <v>242</v>
      </c>
      <c r="E80" s="148"/>
      <c r="F80" s="150"/>
      <c r="G80" s="151">
        <v>32984</v>
      </c>
      <c r="H80" s="99" t="s">
        <v>88</v>
      </c>
    </row>
    <row r="81" spans="1:8" ht="15" x14ac:dyDescent="0.25">
      <c r="A81" s="100"/>
      <c r="B81" s="101"/>
      <c r="C81" s="85"/>
      <c r="D81" s="149" t="s">
        <v>243</v>
      </c>
      <c r="E81" s="148"/>
      <c r="F81" s="150"/>
      <c r="G81" s="151">
        <v>6000</v>
      </c>
      <c r="H81" s="99" t="s">
        <v>88</v>
      </c>
    </row>
    <row r="82" spans="1:8" ht="15" x14ac:dyDescent="0.25">
      <c r="A82" s="68"/>
      <c r="B82" s="72"/>
      <c r="C82" s="85"/>
      <c r="D82" s="149" t="s">
        <v>244</v>
      </c>
      <c r="E82" s="148"/>
      <c r="F82" s="150"/>
      <c r="G82" s="151">
        <v>540</v>
      </c>
      <c r="H82" s="99" t="s">
        <v>88</v>
      </c>
    </row>
    <row r="83" spans="1:8" ht="26.25" x14ac:dyDescent="0.25">
      <c r="A83" s="100"/>
      <c r="B83" s="101"/>
      <c r="C83" s="85"/>
      <c r="D83" s="188" t="s">
        <v>245</v>
      </c>
      <c r="E83" s="148"/>
      <c r="F83" s="150"/>
      <c r="G83" s="151">
        <v>384</v>
      </c>
      <c r="H83" s="99" t="s">
        <v>88</v>
      </c>
    </row>
    <row r="84" spans="1:8" ht="15" x14ac:dyDescent="0.25">
      <c r="A84" s="68"/>
      <c r="B84" s="72"/>
      <c r="C84" s="85"/>
      <c r="D84" s="149" t="s">
        <v>246</v>
      </c>
      <c r="E84" s="148"/>
      <c r="F84" s="150"/>
      <c r="G84" s="151">
        <v>320</v>
      </c>
      <c r="H84" s="99" t="s">
        <v>88</v>
      </c>
    </row>
    <row r="85" spans="1:8" ht="15" x14ac:dyDescent="0.25">
      <c r="A85" s="283"/>
      <c r="B85" s="284"/>
      <c r="C85" s="16"/>
      <c r="D85" s="148" t="s">
        <v>247</v>
      </c>
      <c r="E85" s="148"/>
      <c r="F85" s="150"/>
      <c r="G85" s="148">
        <v>512</v>
      </c>
      <c r="H85" s="99" t="s">
        <v>89</v>
      </c>
    </row>
    <row r="86" spans="1:8" ht="30" x14ac:dyDescent="0.25">
      <c r="A86" s="25"/>
      <c r="B86" s="25" t="s">
        <v>90</v>
      </c>
      <c r="C86" s="109" t="s">
        <v>259</v>
      </c>
      <c r="D86" s="191" t="s">
        <v>248</v>
      </c>
      <c r="E86" s="97"/>
      <c r="F86" s="189"/>
      <c r="G86" s="190">
        <v>30</v>
      </c>
      <c r="H86" s="93" t="s">
        <v>89</v>
      </c>
    </row>
    <row r="87" spans="1:8" ht="15" x14ac:dyDescent="0.25">
      <c r="A87" s="100"/>
      <c r="B87" s="101"/>
      <c r="C87" s="102"/>
      <c r="D87" s="98" t="s">
        <v>249</v>
      </c>
      <c r="E87" s="64"/>
      <c r="F87" s="95"/>
      <c r="G87" s="148">
        <v>5</v>
      </c>
      <c r="H87" s="99" t="s">
        <v>88</v>
      </c>
    </row>
    <row r="88" spans="1:8" ht="59.25" x14ac:dyDescent="0.25">
      <c r="A88" s="65"/>
      <c r="B88" s="65" t="s">
        <v>91</v>
      </c>
      <c r="C88" s="105" t="s">
        <v>258</v>
      </c>
      <c r="D88" s="96"/>
      <c r="E88" s="97"/>
      <c r="F88" s="64"/>
      <c r="G88" s="32" t="s">
        <v>141</v>
      </c>
      <c r="H88" s="99"/>
    </row>
    <row r="89" spans="1:8" ht="45" customHeight="1" x14ac:dyDescent="0.3">
      <c r="A89" s="106" t="s">
        <v>92</v>
      </c>
      <c r="B89" s="270" t="s">
        <v>373</v>
      </c>
      <c r="C89" s="270"/>
      <c r="D89" s="108"/>
      <c r="E89" s="52"/>
      <c r="F89" s="52"/>
      <c r="G89" s="12"/>
      <c r="H89" s="108"/>
    </row>
    <row r="90" spans="1:8" ht="52.5" customHeight="1" x14ac:dyDescent="0.25">
      <c r="A90" s="100"/>
      <c r="B90" s="279" t="s">
        <v>374</v>
      </c>
      <c r="C90" s="280"/>
      <c r="D90" s="110" t="s">
        <v>93</v>
      </c>
      <c r="E90" s="111"/>
      <c r="F90" s="34" t="s">
        <v>94</v>
      </c>
      <c r="G90" s="34" t="s">
        <v>95</v>
      </c>
      <c r="H90" s="205" t="s">
        <v>96</v>
      </c>
    </row>
    <row r="91" spans="1:8" ht="44.25" x14ac:dyDescent="0.25">
      <c r="A91" s="68"/>
      <c r="B91" s="72" t="s">
        <v>97</v>
      </c>
      <c r="C91" s="109" t="s">
        <v>257</v>
      </c>
      <c r="D91" s="99" t="s">
        <v>141</v>
      </c>
      <c r="E91" s="64"/>
      <c r="F91" s="64"/>
      <c r="G91" s="20"/>
      <c r="H91" s="99"/>
    </row>
    <row r="92" spans="1:8" ht="73.5" x14ac:dyDescent="0.25">
      <c r="A92" s="100"/>
      <c r="B92" s="101" t="s">
        <v>98</v>
      </c>
      <c r="C92" s="102" t="s">
        <v>256</v>
      </c>
      <c r="D92" s="99" t="s">
        <v>254</v>
      </c>
      <c r="E92" s="64"/>
      <c r="F92" s="64"/>
      <c r="G92" s="20"/>
      <c r="H92" s="99"/>
    </row>
    <row r="93" spans="1:8" ht="59.25" x14ac:dyDescent="0.25">
      <c r="A93" s="68"/>
      <c r="B93" s="72" t="s">
        <v>99</v>
      </c>
      <c r="C93" s="102" t="s">
        <v>255</v>
      </c>
      <c r="D93" s="99" t="s">
        <v>141</v>
      </c>
      <c r="E93" s="64"/>
      <c r="F93" s="64"/>
      <c r="G93" s="20"/>
      <c r="H93" s="99"/>
    </row>
    <row r="94" spans="1:8" ht="30" x14ac:dyDescent="0.25">
      <c r="A94" s="100"/>
      <c r="B94" s="104" t="s">
        <v>100</v>
      </c>
      <c r="C94" s="102" t="s">
        <v>455</v>
      </c>
      <c r="D94" s="99" t="s">
        <v>253</v>
      </c>
      <c r="E94" s="64"/>
      <c r="F94" s="64"/>
      <c r="G94" s="20"/>
      <c r="H94" s="99"/>
    </row>
    <row r="95" spans="1:8" ht="30" x14ac:dyDescent="0.25">
      <c r="A95" s="68"/>
      <c r="B95" s="72" t="s">
        <v>101</v>
      </c>
      <c r="C95" s="102" t="s">
        <v>252</v>
      </c>
      <c r="D95" s="99" t="s">
        <v>253</v>
      </c>
      <c r="E95" s="64"/>
      <c r="F95" s="64"/>
      <c r="G95" s="20"/>
      <c r="H95" s="99"/>
    </row>
    <row r="96" spans="1:8" ht="30" x14ac:dyDescent="0.25">
      <c r="A96" s="100"/>
      <c r="B96" s="101" t="s">
        <v>102</v>
      </c>
      <c r="C96" s="102" t="s">
        <v>250</v>
      </c>
      <c r="D96" s="99" t="s">
        <v>141</v>
      </c>
      <c r="E96" s="64"/>
      <c r="F96" s="64"/>
      <c r="G96" s="20"/>
      <c r="H96" s="99"/>
    </row>
    <row r="97" spans="1:8" ht="59.25" x14ac:dyDescent="0.25">
      <c r="A97" s="69"/>
      <c r="B97" s="73" t="s">
        <v>103</v>
      </c>
      <c r="C97" s="102" t="s">
        <v>251</v>
      </c>
      <c r="D97" s="99" t="s">
        <v>141</v>
      </c>
      <c r="E97" s="64"/>
      <c r="F97" s="64"/>
      <c r="G97" s="20"/>
      <c r="H97" s="99"/>
    </row>
    <row r="98" spans="1:8" ht="53.25" x14ac:dyDescent="0.25">
      <c r="A98" s="58"/>
      <c r="B98" s="281" t="s">
        <v>104</v>
      </c>
      <c r="C98" s="282"/>
      <c r="D98" s="107" t="s">
        <v>105</v>
      </c>
      <c r="E98" s="80"/>
      <c r="F98" s="14"/>
      <c r="G98" s="34" t="s">
        <v>313</v>
      </c>
      <c r="H98" s="205" t="s">
        <v>314</v>
      </c>
    </row>
    <row r="99" spans="1:8" ht="232.5" x14ac:dyDescent="0.25">
      <c r="A99" s="25"/>
      <c r="B99" s="25" t="s">
        <v>106</v>
      </c>
      <c r="C99" s="17" t="s">
        <v>316</v>
      </c>
      <c r="D99" s="247" t="s">
        <v>317</v>
      </c>
      <c r="E99" s="248"/>
      <c r="F99" s="249"/>
      <c r="G99" s="46" t="s">
        <v>463</v>
      </c>
      <c r="H99" s="217" t="s">
        <v>462</v>
      </c>
    </row>
    <row r="100" spans="1:8" ht="219.75" x14ac:dyDescent="0.25">
      <c r="A100" s="25"/>
      <c r="B100" s="25" t="s">
        <v>107</v>
      </c>
      <c r="C100" s="17" t="s">
        <v>312</v>
      </c>
      <c r="D100" s="266" t="s">
        <v>318</v>
      </c>
      <c r="E100" s="267"/>
      <c r="F100" s="268"/>
      <c r="G100" s="47">
        <v>2019</v>
      </c>
      <c r="H100" s="196" t="s">
        <v>315</v>
      </c>
    </row>
    <row r="101" spans="1:8" ht="28.5" x14ac:dyDescent="0.25">
      <c r="A101" s="25"/>
      <c r="B101" s="25" t="s">
        <v>108</v>
      </c>
      <c r="C101" s="17" t="s">
        <v>319</v>
      </c>
      <c r="D101" s="20" t="s">
        <v>141</v>
      </c>
      <c r="E101" s="35"/>
      <c r="F101" s="35"/>
      <c r="G101" s="33"/>
      <c r="H101" s="206"/>
    </row>
    <row r="102" spans="1:8" ht="28.5" x14ac:dyDescent="0.25">
      <c r="A102" s="25"/>
      <c r="B102" s="25" t="s">
        <v>109</v>
      </c>
      <c r="C102" s="17" t="s">
        <v>320</v>
      </c>
      <c r="D102" s="20" t="s">
        <v>141</v>
      </c>
      <c r="E102" s="35"/>
      <c r="F102" s="35"/>
      <c r="G102" s="33"/>
      <c r="H102" s="206"/>
    </row>
    <row r="103" spans="1:8" ht="28.5" x14ac:dyDescent="0.25">
      <c r="A103" s="25"/>
      <c r="B103" s="25" t="s">
        <v>110</v>
      </c>
      <c r="C103" s="17" t="s">
        <v>464</v>
      </c>
      <c r="D103" s="20" t="s">
        <v>141</v>
      </c>
      <c r="E103" s="35"/>
      <c r="F103" s="35"/>
      <c r="G103" s="33"/>
      <c r="H103" s="206"/>
    </row>
    <row r="104" spans="1:8" ht="45" x14ac:dyDescent="0.25">
      <c r="A104" s="25"/>
      <c r="B104" s="25" t="s">
        <v>111</v>
      </c>
      <c r="C104" s="17" t="s">
        <v>322</v>
      </c>
      <c r="D104" s="20" t="s">
        <v>321</v>
      </c>
      <c r="E104" s="35"/>
      <c r="F104" s="35"/>
      <c r="G104" s="33"/>
      <c r="H104" s="206"/>
    </row>
    <row r="105" spans="1:8" ht="28.5" x14ac:dyDescent="0.25">
      <c r="A105" s="25"/>
      <c r="B105" s="25" t="s">
        <v>112</v>
      </c>
      <c r="C105" s="17" t="s">
        <v>323</v>
      </c>
      <c r="D105" s="20" t="s">
        <v>324</v>
      </c>
      <c r="E105" s="35"/>
      <c r="F105" s="35"/>
      <c r="G105" s="33"/>
      <c r="H105" s="206"/>
    </row>
    <row r="106" spans="1:8" ht="30" x14ac:dyDescent="0.25">
      <c r="A106" s="25"/>
      <c r="B106" s="25" t="s">
        <v>113</v>
      </c>
      <c r="C106" s="17" t="s">
        <v>325</v>
      </c>
      <c r="D106" s="20" t="s">
        <v>141</v>
      </c>
      <c r="E106" s="35"/>
      <c r="F106" s="35"/>
      <c r="G106" s="33"/>
      <c r="H106" s="206"/>
    </row>
    <row r="107" spans="1:8" ht="43.5" x14ac:dyDescent="0.25">
      <c r="A107" s="25"/>
      <c r="B107" s="25" t="s">
        <v>114</v>
      </c>
      <c r="C107" s="17" t="s">
        <v>326</v>
      </c>
      <c r="D107" s="20" t="s">
        <v>327</v>
      </c>
      <c r="E107" s="35"/>
      <c r="F107" s="35"/>
      <c r="G107" s="33"/>
      <c r="H107" s="206"/>
    </row>
    <row r="108" spans="1:8" ht="43.5" x14ac:dyDescent="0.25">
      <c r="A108" s="25"/>
      <c r="B108" s="25" t="s">
        <v>115</v>
      </c>
      <c r="C108" s="17" t="s">
        <v>328</v>
      </c>
      <c r="D108" s="20" t="s">
        <v>141</v>
      </c>
      <c r="E108" s="35"/>
      <c r="F108" s="35"/>
      <c r="G108" s="33"/>
      <c r="H108" s="206"/>
    </row>
    <row r="109" spans="1:8" ht="43.5" x14ac:dyDescent="0.25">
      <c r="A109" s="25"/>
      <c r="B109" s="25" t="s">
        <v>116</v>
      </c>
      <c r="C109" s="17" t="s">
        <v>329</v>
      </c>
      <c r="D109" s="20" t="s">
        <v>141</v>
      </c>
      <c r="E109" s="35"/>
      <c r="F109" s="35"/>
      <c r="G109" s="33"/>
      <c r="H109" s="206"/>
    </row>
    <row r="110" spans="1:8" ht="30" x14ac:dyDescent="0.25">
      <c r="A110" s="25"/>
      <c r="B110" s="25" t="s">
        <v>117</v>
      </c>
      <c r="C110" s="17" t="s">
        <v>330</v>
      </c>
      <c r="D110" s="20" t="s">
        <v>331</v>
      </c>
      <c r="E110" s="35"/>
      <c r="F110" s="35"/>
      <c r="G110" s="33"/>
      <c r="H110" s="206"/>
    </row>
    <row r="111" spans="1:8" ht="59.25" x14ac:dyDescent="0.25">
      <c r="A111" s="53"/>
      <c r="B111" s="53" t="s">
        <v>118</v>
      </c>
      <c r="C111" s="54" t="s">
        <v>332</v>
      </c>
      <c r="D111" s="55" t="s">
        <v>333</v>
      </c>
      <c r="E111" s="115"/>
      <c r="F111" s="115"/>
      <c r="G111" s="116"/>
      <c r="H111" s="206"/>
    </row>
    <row r="112" spans="1:8" ht="27" customHeight="1" x14ac:dyDescent="0.3">
      <c r="A112" s="106" t="s">
        <v>119</v>
      </c>
      <c r="B112" s="117" t="s">
        <v>353</v>
      </c>
      <c r="C112" s="112"/>
      <c r="D112" s="36"/>
      <c r="E112" s="36"/>
      <c r="F112" s="36"/>
      <c r="G112" s="36"/>
      <c r="H112" s="207"/>
    </row>
    <row r="113" spans="1:8" ht="15" x14ac:dyDescent="0.25">
      <c r="A113" s="118"/>
      <c r="B113" s="121" t="s">
        <v>120</v>
      </c>
      <c r="C113" s="85" t="s">
        <v>334</v>
      </c>
      <c r="D113" s="16"/>
      <c r="E113" s="16"/>
      <c r="F113" s="75"/>
      <c r="G113" s="75"/>
      <c r="H113" s="131"/>
    </row>
    <row r="114" spans="1:8" ht="30.75" customHeight="1" x14ac:dyDescent="0.25">
      <c r="A114" s="118"/>
      <c r="B114" s="122" t="s">
        <v>121</v>
      </c>
      <c r="C114" s="244" t="s">
        <v>335</v>
      </c>
      <c r="D114" s="244"/>
      <c r="E114" s="244"/>
      <c r="F114" s="244"/>
      <c r="G114" s="244"/>
      <c r="H114" s="244"/>
    </row>
    <row r="115" spans="1:8" ht="15" x14ac:dyDescent="0.25">
      <c r="A115" s="118"/>
      <c r="B115" s="121" t="s">
        <v>122</v>
      </c>
      <c r="C115" s="85" t="s">
        <v>336</v>
      </c>
      <c r="D115" s="16"/>
      <c r="E115" s="75"/>
      <c r="F115" s="75"/>
      <c r="G115" s="75"/>
      <c r="H115" s="208"/>
    </row>
    <row r="116" spans="1:8" ht="15" x14ac:dyDescent="0.25">
      <c r="A116" s="118"/>
      <c r="B116" s="122" t="s">
        <v>121</v>
      </c>
      <c r="C116" s="113" t="s">
        <v>337</v>
      </c>
      <c r="D116" s="37"/>
      <c r="E116" s="37"/>
      <c r="F116" s="37"/>
      <c r="G116" s="37"/>
      <c r="H116" s="209"/>
    </row>
    <row r="117" spans="1:8" ht="15" x14ac:dyDescent="0.25">
      <c r="A117" s="118"/>
      <c r="B117" s="121" t="s">
        <v>123</v>
      </c>
      <c r="C117" s="85" t="s">
        <v>338</v>
      </c>
      <c r="D117" s="16"/>
      <c r="E117" s="16"/>
      <c r="F117" s="16"/>
      <c r="G117" s="16"/>
      <c r="H117" s="131"/>
    </row>
    <row r="118" spans="1:8" ht="15" x14ac:dyDescent="0.25">
      <c r="A118" s="118"/>
      <c r="B118" s="122" t="s">
        <v>121</v>
      </c>
      <c r="C118" s="113" t="s">
        <v>337</v>
      </c>
      <c r="D118" s="37"/>
      <c r="E118" s="37"/>
      <c r="F118" s="37"/>
      <c r="G118" s="37"/>
      <c r="H118" s="209"/>
    </row>
    <row r="119" spans="1:8" ht="15" x14ac:dyDescent="0.25">
      <c r="A119" s="118"/>
      <c r="B119" s="121" t="s">
        <v>124</v>
      </c>
      <c r="C119" s="85" t="s">
        <v>339</v>
      </c>
      <c r="D119" s="16"/>
      <c r="E119" s="16"/>
      <c r="F119" s="16"/>
      <c r="G119" s="16"/>
      <c r="H119" s="131"/>
    </row>
    <row r="120" spans="1:8" ht="15" x14ac:dyDescent="0.25">
      <c r="A120" s="87"/>
      <c r="B120" s="123" t="s">
        <v>121</v>
      </c>
      <c r="C120" s="119" t="s">
        <v>340</v>
      </c>
      <c r="D120" s="120"/>
      <c r="E120" s="120"/>
      <c r="F120" s="37"/>
      <c r="G120" s="37"/>
      <c r="H120" s="209"/>
    </row>
    <row r="121" spans="1:8" ht="15" x14ac:dyDescent="0.25">
      <c r="A121" s="118"/>
      <c r="B121" s="121" t="s">
        <v>125</v>
      </c>
      <c r="C121" s="85" t="s">
        <v>341</v>
      </c>
      <c r="D121" s="16"/>
      <c r="E121" s="16"/>
      <c r="F121" s="16"/>
      <c r="G121" s="16"/>
      <c r="H121" s="131"/>
    </row>
    <row r="122" spans="1:8" ht="15" x14ac:dyDescent="0.25">
      <c r="A122" s="118"/>
      <c r="B122" s="122" t="s">
        <v>121</v>
      </c>
      <c r="C122" s="113" t="s">
        <v>337</v>
      </c>
      <c r="D122" s="37"/>
      <c r="E122" s="37"/>
      <c r="F122" s="37"/>
      <c r="G122" s="37"/>
      <c r="H122" s="209"/>
    </row>
    <row r="123" spans="1:8" ht="15" x14ac:dyDescent="0.25">
      <c r="A123" s="118"/>
      <c r="B123" s="121" t="s">
        <v>126</v>
      </c>
      <c r="C123" s="85" t="s">
        <v>342</v>
      </c>
      <c r="D123" s="16"/>
      <c r="E123" s="16"/>
      <c r="F123" s="16"/>
      <c r="G123" s="16"/>
      <c r="H123" s="131"/>
    </row>
    <row r="124" spans="1:8" ht="15" x14ac:dyDescent="0.25">
      <c r="A124" s="118"/>
      <c r="B124" s="122" t="s">
        <v>121</v>
      </c>
      <c r="C124" s="113" t="s">
        <v>337</v>
      </c>
      <c r="D124" s="37"/>
      <c r="E124" s="37"/>
      <c r="F124" s="37"/>
      <c r="G124" s="37"/>
      <c r="H124" s="209"/>
    </row>
    <row r="125" spans="1:8" ht="33" customHeight="1" x14ac:dyDescent="0.25">
      <c r="A125" s="118"/>
      <c r="B125" s="121" t="s">
        <v>127</v>
      </c>
      <c r="C125" s="241" t="s">
        <v>343</v>
      </c>
      <c r="D125" s="242"/>
      <c r="E125" s="242"/>
      <c r="F125" s="242"/>
      <c r="G125" s="242"/>
      <c r="H125" s="242"/>
    </row>
    <row r="126" spans="1:8" ht="15" x14ac:dyDescent="0.25">
      <c r="A126" s="118"/>
      <c r="B126" s="122" t="s">
        <v>121</v>
      </c>
      <c r="C126" s="113" t="s">
        <v>337</v>
      </c>
      <c r="D126" s="37"/>
      <c r="E126" s="37"/>
      <c r="F126" s="37"/>
      <c r="G126" s="37"/>
      <c r="H126" s="209"/>
    </row>
    <row r="127" spans="1:8" ht="15" x14ac:dyDescent="0.25">
      <c r="A127" s="118"/>
      <c r="B127" s="121" t="s">
        <v>128</v>
      </c>
      <c r="C127" s="85" t="s">
        <v>344</v>
      </c>
      <c r="D127" s="16"/>
      <c r="E127" s="16"/>
      <c r="F127" s="16"/>
      <c r="G127" s="16"/>
      <c r="H127" s="131"/>
    </row>
    <row r="128" spans="1:8" ht="15" x14ac:dyDescent="0.25">
      <c r="A128" s="118"/>
      <c r="B128" s="122" t="s">
        <v>121</v>
      </c>
      <c r="C128" s="113" t="s">
        <v>467</v>
      </c>
      <c r="D128" s="37"/>
      <c r="E128" s="37"/>
      <c r="F128" s="37"/>
      <c r="G128" s="37"/>
      <c r="H128" s="209"/>
    </row>
    <row r="129" spans="1:8" ht="35.25" customHeight="1" x14ac:dyDescent="0.25">
      <c r="A129" s="118"/>
      <c r="B129" s="121" t="s">
        <v>129</v>
      </c>
      <c r="C129" s="241" t="s">
        <v>345</v>
      </c>
      <c r="D129" s="242"/>
      <c r="E129" s="242"/>
      <c r="F129" s="242"/>
      <c r="G129" s="242"/>
      <c r="H129" s="242"/>
    </row>
    <row r="130" spans="1:8" ht="39.75" customHeight="1" x14ac:dyDescent="0.25">
      <c r="A130" s="118"/>
      <c r="B130" s="122" t="s">
        <v>121</v>
      </c>
      <c r="C130" s="250" t="s">
        <v>346</v>
      </c>
      <c r="D130" s="251"/>
      <c r="E130" s="251"/>
      <c r="F130" s="251"/>
      <c r="G130" s="251"/>
      <c r="H130" s="251"/>
    </row>
    <row r="131" spans="1:8" ht="32.25" customHeight="1" x14ac:dyDescent="0.25">
      <c r="A131" s="118"/>
      <c r="B131" s="121" t="s">
        <v>130</v>
      </c>
      <c r="C131" s="241" t="s">
        <v>347</v>
      </c>
      <c r="D131" s="242"/>
      <c r="E131" s="242"/>
      <c r="F131" s="242"/>
      <c r="G131" s="242"/>
      <c r="H131" s="242"/>
    </row>
    <row r="132" spans="1:8" ht="15" x14ac:dyDescent="0.25">
      <c r="A132" s="87"/>
      <c r="B132" s="123" t="s">
        <v>121</v>
      </c>
      <c r="C132" s="119" t="s">
        <v>267</v>
      </c>
      <c r="D132" s="120"/>
      <c r="E132" s="120"/>
      <c r="F132" s="37"/>
      <c r="G132" s="37"/>
      <c r="H132" s="209"/>
    </row>
    <row r="133" spans="1:8" ht="15" x14ac:dyDescent="0.25">
      <c r="A133" s="118"/>
      <c r="B133" s="121" t="s">
        <v>131</v>
      </c>
      <c r="C133" s="85" t="s">
        <v>348</v>
      </c>
      <c r="D133" s="16"/>
      <c r="E133" s="16"/>
      <c r="F133" s="16"/>
      <c r="G133" s="16"/>
      <c r="H133" s="131"/>
    </row>
    <row r="134" spans="1:8" ht="15" x14ac:dyDescent="0.25">
      <c r="A134" s="118"/>
      <c r="B134" s="122" t="s">
        <v>121</v>
      </c>
      <c r="C134" s="113" t="s">
        <v>75</v>
      </c>
      <c r="D134" s="37"/>
      <c r="E134" s="37"/>
      <c r="F134" s="37"/>
      <c r="G134" s="37"/>
      <c r="H134" s="209"/>
    </row>
    <row r="135" spans="1:8" ht="40.5" customHeight="1" x14ac:dyDescent="0.25">
      <c r="A135" s="118"/>
      <c r="B135" s="121" t="s">
        <v>132</v>
      </c>
      <c r="C135" s="241" t="s">
        <v>349</v>
      </c>
      <c r="D135" s="242"/>
      <c r="E135" s="242"/>
      <c r="F135" s="242"/>
      <c r="G135" s="242"/>
      <c r="H135" s="242"/>
    </row>
    <row r="136" spans="1:8" ht="15" x14ac:dyDescent="0.25">
      <c r="A136" s="118"/>
      <c r="B136" s="122" t="s">
        <v>121</v>
      </c>
      <c r="C136" s="113" t="s">
        <v>337</v>
      </c>
      <c r="D136" s="37"/>
      <c r="E136" s="37"/>
      <c r="F136" s="37"/>
      <c r="G136" s="37"/>
      <c r="H136" s="209"/>
    </row>
    <row r="137" spans="1:8" ht="45.75" customHeight="1" x14ac:dyDescent="0.25">
      <c r="A137" s="118"/>
      <c r="B137" s="121" t="s">
        <v>133</v>
      </c>
      <c r="C137" s="241" t="s">
        <v>350</v>
      </c>
      <c r="D137" s="242"/>
      <c r="E137" s="242"/>
      <c r="F137" s="242"/>
      <c r="G137" s="242"/>
      <c r="H137" s="242"/>
    </row>
    <row r="138" spans="1:8" ht="15" x14ac:dyDescent="0.25">
      <c r="A138" s="118"/>
      <c r="B138" s="122" t="s">
        <v>121</v>
      </c>
      <c r="C138" s="113" t="s">
        <v>351</v>
      </c>
      <c r="D138" s="37"/>
      <c r="E138" s="37"/>
      <c r="F138" s="37"/>
      <c r="G138" s="37"/>
      <c r="H138" s="209"/>
    </row>
    <row r="139" spans="1:8" ht="33.75" customHeight="1" x14ac:dyDescent="0.25">
      <c r="A139" s="118"/>
      <c r="B139" s="121" t="s">
        <v>134</v>
      </c>
      <c r="C139" s="241" t="s">
        <v>352</v>
      </c>
      <c r="D139" s="242"/>
      <c r="E139" s="242"/>
      <c r="F139" s="242"/>
      <c r="G139" s="242"/>
      <c r="H139" s="242"/>
    </row>
    <row r="140" spans="1:8" ht="15" x14ac:dyDescent="0.25">
      <c r="A140" s="118"/>
      <c r="B140" s="122" t="s">
        <v>121</v>
      </c>
      <c r="C140" s="113" t="s">
        <v>267</v>
      </c>
      <c r="D140" s="37"/>
      <c r="E140" s="37"/>
      <c r="F140" s="37"/>
      <c r="G140" s="37"/>
      <c r="H140" s="209"/>
    </row>
    <row r="141" spans="1:8" ht="18.75" x14ac:dyDescent="0.3">
      <c r="A141" s="106" t="s">
        <v>135</v>
      </c>
      <c r="B141" s="117" t="s">
        <v>354</v>
      </c>
      <c r="C141" s="112"/>
      <c r="D141" s="36"/>
      <c r="E141" s="36"/>
      <c r="F141" s="36"/>
      <c r="G141" s="36"/>
      <c r="H141" s="207"/>
    </row>
    <row r="142" spans="1:8" ht="26.25" customHeight="1" x14ac:dyDescent="0.2">
      <c r="A142" s="118"/>
      <c r="B142" s="121" t="s">
        <v>136</v>
      </c>
      <c r="C142" s="245" t="s">
        <v>355</v>
      </c>
      <c r="D142" s="246"/>
      <c r="E142" s="246"/>
      <c r="F142" s="246"/>
      <c r="G142" s="246"/>
      <c r="H142" s="246"/>
    </row>
    <row r="143" spans="1:8" ht="15" x14ac:dyDescent="0.25">
      <c r="A143" s="118"/>
      <c r="B143" s="122"/>
      <c r="C143" s="113" t="s">
        <v>356</v>
      </c>
      <c r="D143" s="37"/>
      <c r="E143" s="37"/>
      <c r="F143" s="37"/>
      <c r="G143" s="37"/>
      <c r="H143" s="209"/>
    </row>
    <row r="144" spans="1:8" ht="15" x14ac:dyDescent="0.25">
      <c r="A144" s="118"/>
      <c r="B144" s="121" t="s">
        <v>137</v>
      </c>
      <c r="C144" s="85" t="s">
        <v>357</v>
      </c>
      <c r="D144" s="16"/>
      <c r="E144" s="16"/>
      <c r="F144" s="16"/>
      <c r="G144" s="16"/>
      <c r="H144" s="131"/>
    </row>
    <row r="145" spans="1:8" ht="82.5" customHeight="1" x14ac:dyDescent="0.2">
      <c r="A145" s="118"/>
      <c r="B145" s="122"/>
      <c r="C145" s="265" t="s">
        <v>358</v>
      </c>
      <c r="D145" s="265"/>
      <c r="E145" s="265"/>
      <c r="F145" s="265"/>
      <c r="G145" s="265"/>
      <c r="H145" s="265"/>
    </row>
    <row r="146" spans="1:8" ht="15" x14ac:dyDescent="0.25">
      <c r="A146" s="118"/>
      <c r="B146" s="121" t="s">
        <v>138</v>
      </c>
      <c r="C146" s="85" t="s">
        <v>139</v>
      </c>
      <c r="D146" s="16"/>
      <c r="E146" s="16"/>
      <c r="F146" s="16"/>
      <c r="G146" s="16"/>
      <c r="H146" s="131"/>
    </row>
    <row r="147" spans="1:8" ht="106.5" customHeight="1" x14ac:dyDescent="0.25">
      <c r="A147" s="118"/>
      <c r="B147" s="122"/>
      <c r="C147" s="244" t="s">
        <v>359</v>
      </c>
      <c r="D147" s="244"/>
      <c r="E147" s="244"/>
      <c r="F147" s="244"/>
      <c r="G147" s="244"/>
      <c r="H147" s="244"/>
    </row>
    <row r="148" spans="1:8" ht="35.25" customHeight="1" x14ac:dyDescent="0.25">
      <c r="A148" s="118"/>
      <c r="B148" s="121" t="s">
        <v>140</v>
      </c>
      <c r="C148" s="241" t="s">
        <v>360</v>
      </c>
      <c r="D148" s="242"/>
      <c r="E148" s="242"/>
      <c r="F148" s="242"/>
      <c r="G148" s="242"/>
      <c r="H148" s="242"/>
    </row>
    <row r="149" spans="1:8" ht="15" x14ac:dyDescent="0.25">
      <c r="A149" s="118"/>
      <c r="B149" s="122"/>
      <c r="C149" s="113" t="s">
        <v>141</v>
      </c>
      <c r="D149" s="37"/>
      <c r="E149" s="37"/>
      <c r="F149" s="37"/>
      <c r="G149" s="37"/>
      <c r="H149" s="209"/>
    </row>
    <row r="150" spans="1:8" ht="33.75" customHeight="1" x14ac:dyDescent="0.25">
      <c r="A150" s="118"/>
      <c r="B150" s="121" t="s">
        <v>142</v>
      </c>
      <c r="C150" s="241" t="s">
        <v>361</v>
      </c>
      <c r="D150" s="242"/>
      <c r="E150" s="242"/>
      <c r="F150" s="242"/>
      <c r="G150" s="242"/>
      <c r="H150" s="242"/>
    </row>
    <row r="151" spans="1:8" ht="15" x14ac:dyDescent="0.25">
      <c r="A151" s="118"/>
      <c r="B151" s="122"/>
      <c r="C151" s="113" t="s">
        <v>337</v>
      </c>
      <c r="D151" s="37"/>
      <c r="E151" s="37"/>
      <c r="F151" s="37"/>
      <c r="G151" s="37"/>
      <c r="H151" s="209"/>
    </row>
    <row r="152" spans="1:8" ht="30.75" customHeight="1" x14ac:dyDescent="0.25">
      <c r="A152" s="118"/>
      <c r="B152" s="121" t="s">
        <v>143</v>
      </c>
      <c r="C152" s="241" t="s">
        <v>362</v>
      </c>
      <c r="D152" s="242"/>
      <c r="E152" s="242"/>
      <c r="F152" s="242"/>
      <c r="G152" s="242"/>
      <c r="H152" s="242"/>
    </row>
    <row r="153" spans="1:8" ht="15" x14ac:dyDescent="0.25">
      <c r="A153" s="118"/>
      <c r="B153" s="122"/>
      <c r="C153" s="113" t="s">
        <v>363</v>
      </c>
      <c r="D153" s="37"/>
      <c r="E153" s="37"/>
      <c r="F153" s="37"/>
      <c r="G153" s="37"/>
      <c r="H153" s="209"/>
    </row>
    <row r="154" spans="1:8" ht="15" x14ac:dyDescent="0.25">
      <c r="A154" s="118"/>
      <c r="B154" s="121" t="s">
        <v>144</v>
      </c>
      <c r="C154" s="85" t="s">
        <v>364</v>
      </c>
      <c r="D154" s="16"/>
      <c r="E154" s="16"/>
      <c r="F154" s="16"/>
      <c r="G154" s="16"/>
      <c r="H154" s="131"/>
    </row>
    <row r="155" spans="1:8" ht="15" x14ac:dyDescent="0.25">
      <c r="A155" s="118"/>
      <c r="B155" s="122"/>
      <c r="C155" s="113" t="s">
        <v>365</v>
      </c>
      <c r="D155" s="37"/>
      <c r="E155" s="37"/>
      <c r="F155" s="37"/>
      <c r="G155" s="37"/>
      <c r="H155" s="209"/>
    </row>
    <row r="156" spans="1:8" ht="32.25" customHeight="1" x14ac:dyDescent="0.25">
      <c r="A156" s="118"/>
      <c r="B156" s="121" t="s">
        <v>145</v>
      </c>
      <c r="C156" s="241" t="s">
        <v>366</v>
      </c>
      <c r="D156" s="242"/>
      <c r="E156" s="242"/>
      <c r="F156" s="242"/>
      <c r="G156" s="242"/>
      <c r="H156" s="242"/>
    </row>
    <row r="157" spans="1:8" ht="15" x14ac:dyDescent="0.25">
      <c r="A157" s="118"/>
      <c r="B157" s="122"/>
      <c r="C157" s="113" t="s">
        <v>267</v>
      </c>
      <c r="D157" s="37"/>
      <c r="E157" s="37"/>
      <c r="F157" s="37"/>
      <c r="G157" s="37"/>
      <c r="H157" s="209"/>
    </row>
    <row r="158" spans="1:8" ht="28.5" customHeight="1" x14ac:dyDescent="0.25">
      <c r="A158" s="118"/>
      <c r="B158" s="121" t="s">
        <v>146</v>
      </c>
      <c r="C158" s="241" t="s">
        <v>367</v>
      </c>
      <c r="D158" s="242"/>
      <c r="E158" s="242"/>
      <c r="F158" s="242"/>
      <c r="G158" s="242"/>
      <c r="H158" s="242"/>
    </row>
    <row r="159" spans="1:8" ht="29.25" customHeight="1" x14ac:dyDescent="0.25">
      <c r="A159" s="118"/>
      <c r="B159" s="122"/>
      <c r="C159" s="243" t="s">
        <v>371</v>
      </c>
      <c r="D159" s="244"/>
      <c r="E159" s="244"/>
      <c r="F159" s="244"/>
      <c r="G159" s="244"/>
      <c r="H159" s="244"/>
    </row>
    <row r="160" spans="1:8" ht="32.25" customHeight="1" x14ac:dyDescent="0.25">
      <c r="A160" s="118"/>
      <c r="B160" s="121" t="s">
        <v>147</v>
      </c>
      <c r="C160" s="241" t="s">
        <v>368</v>
      </c>
      <c r="D160" s="242"/>
      <c r="E160" s="242"/>
      <c r="F160" s="242"/>
      <c r="G160" s="242"/>
      <c r="H160" s="242"/>
    </row>
    <row r="161" spans="1:8" ht="15" x14ac:dyDescent="0.25">
      <c r="A161" s="118"/>
      <c r="B161" s="122"/>
      <c r="C161" s="113" t="s">
        <v>267</v>
      </c>
      <c r="D161" s="37"/>
      <c r="E161" s="37"/>
      <c r="F161" s="37"/>
      <c r="G161" s="37"/>
      <c r="H161" s="209"/>
    </row>
    <row r="162" spans="1:8" ht="48.75" customHeight="1" x14ac:dyDescent="0.25">
      <c r="A162" s="118"/>
      <c r="B162" s="121" t="s">
        <v>148</v>
      </c>
      <c r="C162" s="241" t="s">
        <v>369</v>
      </c>
      <c r="D162" s="242"/>
      <c r="E162" s="242"/>
      <c r="F162" s="242"/>
      <c r="G162" s="242"/>
      <c r="H162" s="242"/>
    </row>
    <row r="163" spans="1:8" ht="87.75" customHeight="1" x14ac:dyDescent="0.2">
      <c r="A163" s="118"/>
      <c r="B163" s="122"/>
      <c r="C163" s="264" t="s">
        <v>370</v>
      </c>
      <c r="D163" s="265"/>
      <c r="E163" s="265"/>
      <c r="F163" s="265"/>
      <c r="G163" s="265"/>
      <c r="H163" s="265"/>
    </row>
    <row r="164" spans="1:8" x14ac:dyDescent="0.2">
      <c r="A164" s="114"/>
      <c r="B164" s="114"/>
    </row>
    <row r="165" spans="1:8" x14ac:dyDescent="0.2">
      <c r="A165" s="15"/>
      <c r="B165" s="15"/>
    </row>
    <row r="166" spans="1:8" x14ac:dyDescent="0.2">
      <c r="A166" s="15"/>
      <c r="C166" s="39"/>
      <c r="G166" s="39"/>
    </row>
    <row r="167" spans="1:8" x14ac:dyDescent="0.2">
      <c r="A167" s="15"/>
    </row>
    <row r="168" spans="1:8" ht="15.75" x14ac:dyDescent="0.25">
      <c r="A168" s="40"/>
      <c r="B168" s="41"/>
    </row>
    <row r="169" spans="1:8" x14ac:dyDescent="0.2">
      <c r="A169" s="15"/>
    </row>
    <row r="170" spans="1:8" x14ac:dyDescent="0.2">
      <c r="A170" s="42"/>
      <c r="B170" s="41"/>
    </row>
    <row r="171" spans="1:8" x14ac:dyDescent="0.2">
      <c r="A171" s="15"/>
      <c r="B171" s="18"/>
    </row>
    <row r="172" spans="1:8" x14ac:dyDescent="0.2">
      <c r="A172" s="15"/>
      <c r="B172" s="18"/>
    </row>
    <row r="173" spans="1:8" x14ac:dyDescent="0.2">
      <c r="A173" s="15"/>
      <c r="B173" s="15"/>
    </row>
    <row r="174" spans="1:8" x14ac:dyDescent="0.2">
      <c r="A174" s="15"/>
      <c r="C174" s="39"/>
      <c r="G174" s="39"/>
    </row>
    <row r="175" spans="1:8" x14ac:dyDescent="0.2">
      <c r="A175" s="15"/>
      <c r="C175" s="39"/>
    </row>
    <row r="176" spans="1:8" x14ac:dyDescent="0.2">
      <c r="A176" s="15"/>
      <c r="C176" s="39"/>
    </row>
    <row r="177" spans="1:2" x14ac:dyDescent="0.2">
      <c r="A177" s="15"/>
    </row>
    <row r="178" spans="1:2" ht="15.75" x14ac:dyDescent="0.25">
      <c r="A178" s="40"/>
      <c r="B178" s="41"/>
    </row>
    <row r="180" spans="1:2" x14ac:dyDescent="0.2">
      <c r="B180" s="43"/>
    </row>
    <row r="181" spans="1:2" x14ac:dyDescent="0.2">
      <c r="B181" s="43"/>
    </row>
    <row r="182" spans="1:2" x14ac:dyDescent="0.2">
      <c r="B182" s="43"/>
    </row>
  </sheetData>
  <mergeCells count="40">
    <mergeCell ref="C163:H163"/>
    <mergeCell ref="D100:F100"/>
    <mergeCell ref="D73:H73"/>
    <mergeCell ref="A1:C1"/>
    <mergeCell ref="C145:H145"/>
    <mergeCell ref="B2:C2"/>
    <mergeCell ref="C147:H147"/>
    <mergeCell ref="D3:H3"/>
    <mergeCell ref="D5:H5"/>
    <mergeCell ref="D6:H6"/>
    <mergeCell ref="B55:C55"/>
    <mergeCell ref="D4:H4"/>
    <mergeCell ref="B90:C90"/>
    <mergeCell ref="B98:C98"/>
    <mergeCell ref="B89:C89"/>
    <mergeCell ref="A85:B85"/>
    <mergeCell ref="G60:H60"/>
    <mergeCell ref="C8:C38"/>
    <mergeCell ref="C39:C43"/>
    <mergeCell ref="D49:H49"/>
    <mergeCell ref="D1:F1"/>
    <mergeCell ref="D99:F99"/>
    <mergeCell ref="C125:H125"/>
    <mergeCell ref="C129:H129"/>
    <mergeCell ref="C130:H130"/>
    <mergeCell ref="E70:F70"/>
    <mergeCell ref="C114:H114"/>
    <mergeCell ref="C131:H131"/>
    <mergeCell ref="C135:H135"/>
    <mergeCell ref="C137:H137"/>
    <mergeCell ref="C139:H139"/>
    <mergeCell ref="C142:H142"/>
    <mergeCell ref="C160:H160"/>
    <mergeCell ref="C162:H162"/>
    <mergeCell ref="C159:H159"/>
    <mergeCell ref="C150:H150"/>
    <mergeCell ref="C148:H148"/>
    <mergeCell ref="C152:H152"/>
    <mergeCell ref="C156:H156"/>
    <mergeCell ref="C158:H158"/>
  </mergeCells>
  <phoneticPr fontId="0" type="noConversion"/>
  <printOptions gridLinesSet="0"/>
  <pageMargins left="0.74803149606299213" right="0.74803149606299213" top="0.98425196850393704" bottom="0.98425196850393704" header="0.51181102362204722" footer="0.51181102362204722"/>
  <pageSetup paperSize="9" scale="96" orientation="landscape" blackAndWhite="1" r:id="rId1"/>
  <headerFooter alignWithMargins="0">
    <oddHeader>&amp;C&amp;A</oddHeader>
    <oddFooter>&amp;L&amp;9&amp;F&amp;C&amp;P</oddFooter>
  </headerFooter>
  <rowBreaks count="1" manualBreakCount="1">
    <brk id="11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18"/>
  <sheetViews>
    <sheetView showGridLines="0" showZeros="0" topLeftCell="A196" zoomScale="90" zoomScaleNormal="90" workbookViewId="0">
      <selection activeCell="H204" sqref="H204"/>
    </sheetView>
  </sheetViews>
  <sheetFormatPr defaultColWidth="122.33203125" defaultRowHeight="12.75" x14ac:dyDescent="0.2"/>
  <cols>
    <col min="1" max="1" width="4.1640625" style="14" customWidth="1"/>
    <col min="2" max="2" width="4.6640625" style="14" customWidth="1"/>
    <col min="3" max="3" width="29.33203125" style="14" customWidth="1"/>
    <col min="4" max="4" width="51.33203125" style="14" customWidth="1"/>
    <col min="5" max="5" width="14" style="38" customWidth="1"/>
    <col min="6" max="6" width="18.33203125" style="14" customWidth="1"/>
    <col min="7" max="7" width="12.83203125" style="14" customWidth="1"/>
    <col min="8" max="16384" width="122.33203125" style="210"/>
  </cols>
  <sheetData>
    <row r="1" spans="1:8" s="14" customFormat="1" ht="24.95" customHeight="1" x14ac:dyDescent="0.3">
      <c r="A1" s="293" t="s">
        <v>375</v>
      </c>
      <c r="B1" s="294"/>
      <c r="C1" s="295"/>
      <c r="D1" s="44" t="s">
        <v>376</v>
      </c>
      <c r="E1" s="36"/>
      <c r="F1" s="36"/>
      <c r="G1" s="207"/>
      <c r="H1" s="81"/>
    </row>
    <row r="2" spans="1:8" ht="65.099999999999994" customHeight="1" x14ac:dyDescent="0.2">
      <c r="A2" s="296"/>
      <c r="B2" s="297"/>
      <c r="C2" s="298"/>
      <c r="D2" s="291" t="s">
        <v>149</v>
      </c>
      <c r="E2" s="290"/>
      <c r="F2" s="290"/>
      <c r="G2" s="292"/>
      <c r="H2" s="216"/>
    </row>
    <row r="3" spans="1:8" ht="45" customHeight="1" x14ac:dyDescent="0.3">
      <c r="A3" s="13" t="s">
        <v>150</v>
      </c>
      <c r="B3" s="285" t="s">
        <v>377</v>
      </c>
      <c r="C3" s="285"/>
      <c r="D3" s="286"/>
      <c r="E3" s="286"/>
      <c r="F3" s="286"/>
      <c r="G3" s="287"/>
      <c r="H3" s="214"/>
    </row>
    <row r="4" spans="1:8" ht="28.5" x14ac:dyDescent="0.25">
      <c r="A4" s="25"/>
      <c r="B4" s="289"/>
      <c r="C4" s="290"/>
      <c r="D4" s="45" t="s">
        <v>378</v>
      </c>
      <c r="E4" s="46" t="s">
        <v>94</v>
      </c>
      <c r="F4" s="46" t="s">
        <v>381</v>
      </c>
      <c r="G4" s="212" t="s">
        <v>382</v>
      </c>
      <c r="H4" s="214"/>
    </row>
    <row r="5" spans="1:8" ht="30" x14ac:dyDescent="0.25">
      <c r="A5" s="25"/>
      <c r="B5" s="25" t="s">
        <v>151</v>
      </c>
      <c r="C5" s="17" t="s">
        <v>379</v>
      </c>
      <c r="D5" s="20" t="s">
        <v>380</v>
      </c>
      <c r="E5" s="20"/>
      <c r="F5" s="48"/>
      <c r="G5" s="99"/>
      <c r="H5" s="214"/>
    </row>
    <row r="6" spans="1:8" ht="45" x14ac:dyDescent="0.25">
      <c r="A6" s="25"/>
      <c r="B6" s="25" t="s">
        <v>152</v>
      </c>
      <c r="C6" s="17" t="s">
        <v>383</v>
      </c>
      <c r="D6" s="182" t="s">
        <v>457</v>
      </c>
      <c r="E6" s="23"/>
      <c r="F6" s="169">
        <v>11537020</v>
      </c>
      <c r="G6" s="99" t="s">
        <v>153</v>
      </c>
      <c r="H6" s="214"/>
    </row>
    <row r="7" spans="1:8" ht="26.25" x14ac:dyDescent="0.25">
      <c r="A7" s="25"/>
      <c r="B7" s="25"/>
      <c r="C7" s="17"/>
      <c r="D7" s="181" t="s">
        <v>456</v>
      </c>
      <c r="E7" s="148"/>
      <c r="F7" s="170">
        <v>10951147</v>
      </c>
      <c r="G7" s="99" t="s">
        <v>153</v>
      </c>
      <c r="H7" s="214"/>
    </row>
    <row r="8" spans="1:8" ht="26.25" x14ac:dyDescent="0.25">
      <c r="A8" s="25"/>
      <c r="B8" s="25"/>
      <c r="C8" s="17"/>
      <c r="D8" s="181" t="s">
        <v>384</v>
      </c>
      <c r="E8" s="148"/>
      <c r="F8" s="171">
        <f>F14+F13+F10</f>
        <v>13603937</v>
      </c>
      <c r="G8" s="99" t="s">
        <v>153</v>
      </c>
      <c r="H8" s="215"/>
    </row>
    <row r="9" spans="1:8" ht="39" x14ac:dyDescent="0.25">
      <c r="A9" s="25"/>
      <c r="B9" s="25"/>
      <c r="C9" s="17"/>
      <c r="D9" s="197" t="s">
        <v>385</v>
      </c>
      <c r="E9" s="23"/>
      <c r="F9" s="151"/>
      <c r="G9" s="99"/>
      <c r="H9" s="214"/>
    </row>
    <row r="10" spans="1:8" ht="15" x14ac:dyDescent="0.25">
      <c r="A10" s="25"/>
      <c r="B10" s="25"/>
      <c r="C10" s="17"/>
      <c r="D10" s="29" t="s">
        <v>161</v>
      </c>
      <c r="E10" s="23"/>
      <c r="F10" s="151">
        <v>8899045</v>
      </c>
      <c r="G10" s="99" t="s">
        <v>153</v>
      </c>
      <c r="H10" s="214"/>
    </row>
    <row r="11" spans="1:8" ht="26.25" x14ac:dyDescent="0.25">
      <c r="A11" s="25"/>
      <c r="B11" s="25"/>
      <c r="C11" s="17"/>
      <c r="D11" s="197" t="s">
        <v>386</v>
      </c>
      <c r="E11" s="135"/>
      <c r="F11" s="172" t="s">
        <v>227</v>
      </c>
      <c r="G11" s="99" t="s">
        <v>153</v>
      </c>
      <c r="H11" s="214"/>
    </row>
    <row r="12" spans="1:8" ht="26.25" x14ac:dyDescent="0.25">
      <c r="A12" s="25"/>
      <c r="B12" s="25"/>
      <c r="C12" s="17"/>
      <c r="D12" s="197" t="s">
        <v>387</v>
      </c>
      <c r="E12" s="23"/>
      <c r="F12" s="151"/>
      <c r="G12" s="99"/>
      <c r="H12" s="214"/>
    </row>
    <row r="13" spans="1:8" ht="15" x14ac:dyDescent="0.25">
      <c r="A13" s="25"/>
      <c r="B13" s="25"/>
      <c r="C13" s="17"/>
      <c r="D13" s="29" t="s">
        <v>164</v>
      </c>
      <c r="E13" s="23"/>
      <c r="F13" s="151">
        <v>2228871</v>
      </c>
      <c r="G13" s="99" t="s">
        <v>153</v>
      </c>
      <c r="H13" s="214"/>
    </row>
    <row r="14" spans="1:8" ht="15" x14ac:dyDescent="0.25">
      <c r="A14" s="25"/>
      <c r="B14" s="25"/>
      <c r="C14" s="17"/>
      <c r="D14" s="29" t="s">
        <v>155</v>
      </c>
      <c r="E14" s="23"/>
      <c r="F14" s="151">
        <v>2476021</v>
      </c>
      <c r="G14" s="99" t="s">
        <v>153</v>
      </c>
      <c r="H14" s="214"/>
    </row>
    <row r="15" spans="1:8" ht="13.7" customHeight="1" x14ac:dyDescent="0.25">
      <c r="A15" s="25"/>
      <c r="B15" s="25"/>
      <c r="C15" s="17"/>
      <c r="D15" s="32"/>
      <c r="E15" s="20"/>
      <c r="F15" s="151"/>
      <c r="G15" s="99"/>
      <c r="H15" s="215"/>
    </row>
    <row r="16" spans="1:8" ht="15.75" thickBot="1" x14ac:dyDescent="0.3">
      <c r="A16" s="25"/>
      <c r="B16" s="25" t="s">
        <v>156</v>
      </c>
      <c r="C16" s="17" t="s">
        <v>390</v>
      </c>
      <c r="D16" s="19" t="s">
        <v>388</v>
      </c>
      <c r="E16" s="20"/>
      <c r="F16" s="173">
        <f>SUM(F17:F18)</f>
        <v>22137811.400000002</v>
      </c>
      <c r="G16" s="99" t="s">
        <v>153</v>
      </c>
      <c r="H16" s="214"/>
    </row>
    <row r="17" spans="1:8" ht="30" x14ac:dyDescent="0.25">
      <c r="A17" s="25"/>
      <c r="B17" s="28" t="s">
        <v>157</v>
      </c>
      <c r="C17" s="17" t="s">
        <v>389</v>
      </c>
      <c r="D17" s="32" t="s">
        <v>158</v>
      </c>
      <c r="E17" s="20"/>
      <c r="F17" s="174">
        <v>4519642.3</v>
      </c>
      <c r="G17" s="99" t="s">
        <v>153</v>
      </c>
      <c r="H17" s="214"/>
    </row>
    <row r="18" spans="1:8" ht="15" x14ac:dyDescent="0.25">
      <c r="A18" s="25"/>
      <c r="B18" s="28"/>
      <c r="C18" s="17"/>
      <c r="D18" s="32" t="s">
        <v>159</v>
      </c>
      <c r="E18" s="20"/>
      <c r="F18" s="172">
        <v>17618169.100000001</v>
      </c>
      <c r="G18" s="99" t="s">
        <v>153</v>
      </c>
      <c r="H18" s="214"/>
    </row>
    <row r="19" spans="1:8" ht="15" x14ac:dyDescent="0.25">
      <c r="A19" s="25"/>
      <c r="B19" s="28"/>
      <c r="C19" s="17"/>
      <c r="D19" s="19" t="s">
        <v>391</v>
      </c>
      <c r="E19" s="20"/>
      <c r="F19" s="174"/>
      <c r="G19" s="99"/>
      <c r="H19" s="214"/>
    </row>
    <row r="20" spans="1:8" ht="15" x14ac:dyDescent="0.25">
      <c r="A20" s="25"/>
      <c r="B20" s="28"/>
      <c r="C20" s="17"/>
      <c r="D20" s="19" t="s">
        <v>160</v>
      </c>
      <c r="E20" s="19"/>
      <c r="F20" s="175">
        <f>SUM(F21:F23)</f>
        <v>7324682.0999999996</v>
      </c>
      <c r="G20" s="99" t="s">
        <v>153</v>
      </c>
      <c r="H20" s="214"/>
    </row>
    <row r="21" spans="1:8" ht="15" x14ac:dyDescent="0.25">
      <c r="A21" s="25"/>
      <c r="B21" s="28"/>
      <c r="C21" s="17"/>
      <c r="D21" s="32" t="s">
        <v>154</v>
      </c>
      <c r="E21" s="20" t="s">
        <v>159</v>
      </c>
      <c r="F21" s="174">
        <v>2573849</v>
      </c>
      <c r="G21" s="99" t="s">
        <v>153</v>
      </c>
      <c r="H21" s="214"/>
    </row>
    <row r="22" spans="1:8" ht="15" x14ac:dyDescent="0.25">
      <c r="A22" s="25"/>
      <c r="B22" s="28"/>
      <c r="C22" s="17"/>
      <c r="D22" s="32" t="s">
        <v>161</v>
      </c>
      <c r="E22" s="20" t="s">
        <v>159</v>
      </c>
      <c r="F22" s="174">
        <v>527901.80000000005</v>
      </c>
      <c r="G22" s="99" t="s">
        <v>153</v>
      </c>
      <c r="H22" s="214"/>
    </row>
    <row r="23" spans="1:8" ht="15" x14ac:dyDescent="0.25">
      <c r="A23" s="25"/>
      <c r="B23" s="28"/>
      <c r="C23" s="17"/>
      <c r="D23" s="32" t="s">
        <v>161</v>
      </c>
      <c r="E23" s="20" t="s">
        <v>158</v>
      </c>
      <c r="F23" s="174">
        <v>4222931.3</v>
      </c>
      <c r="G23" s="99" t="s">
        <v>153</v>
      </c>
      <c r="H23" s="214"/>
    </row>
    <row r="24" spans="1:8" ht="15" x14ac:dyDescent="0.25">
      <c r="A24" s="25"/>
      <c r="B24" s="28"/>
      <c r="C24" s="17"/>
      <c r="D24" s="19" t="s">
        <v>162</v>
      </c>
      <c r="E24" s="19"/>
      <c r="F24" s="140">
        <f>SUM(F25:F29)</f>
        <v>13089023.300000001</v>
      </c>
      <c r="G24" s="99" t="s">
        <v>153</v>
      </c>
      <c r="H24" s="214"/>
    </row>
    <row r="25" spans="1:8" ht="15" x14ac:dyDescent="0.25">
      <c r="A25" s="25"/>
      <c r="B25" s="28"/>
      <c r="C25" s="17"/>
      <c r="D25" s="32" t="s">
        <v>163</v>
      </c>
      <c r="E25" s="20" t="s">
        <v>159</v>
      </c>
      <c r="F25" s="79">
        <v>2604374</v>
      </c>
      <c r="G25" s="99" t="s">
        <v>153</v>
      </c>
      <c r="H25" s="214"/>
    </row>
    <row r="26" spans="1:8" ht="15" x14ac:dyDescent="0.25">
      <c r="A26" s="25"/>
      <c r="B26" s="28"/>
      <c r="C26" s="17"/>
      <c r="D26" s="32" t="s">
        <v>163</v>
      </c>
      <c r="E26" s="20" t="s">
        <v>158</v>
      </c>
      <c r="F26" s="79">
        <v>101250</v>
      </c>
      <c r="G26" s="99" t="s">
        <v>153</v>
      </c>
      <c r="H26" s="214"/>
    </row>
    <row r="27" spans="1:8" ht="15" x14ac:dyDescent="0.25">
      <c r="A27" s="25"/>
      <c r="B27" s="28"/>
      <c r="C27" s="17"/>
      <c r="D27" s="32" t="s">
        <v>164</v>
      </c>
      <c r="E27" s="20" t="s">
        <v>159</v>
      </c>
      <c r="F27" s="79">
        <v>9271586.3000000007</v>
      </c>
      <c r="G27" s="99" t="s">
        <v>153</v>
      </c>
      <c r="H27" s="214"/>
    </row>
    <row r="28" spans="1:8" ht="15" x14ac:dyDescent="0.25">
      <c r="A28" s="25"/>
      <c r="B28" s="28"/>
      <c r="C28" s="17"/>
      <c r="D28" s="32" t="s">
        <v>164</v>
      </c>
      <c r="E28" s="20" t="s">
        <v>158</v>
      </c>
      <c r="F28" s="79">
        <v>74500</v>
      </c>
      <c r="G28" s="99" t="s">
        <v>153</v>
      </c>
      <c r="H28" s="214"/>
    </row>
    <row r="29" spans="1:8" ht="15" x14ac:dyDescent="0.25">
      <c r="A29" s="25"/>
      <c r="B29" s="28"/>
      <c r="C29" s="17"/>
      <c r="D29" s="32" t="s">
        <v>155</v>
      </c>
      <c r="E29" s="20" t="s">
        <v>159</v>
      </c>
      <c r="F29" s="79">
        <v>1037313</v>
      </c>
      <c r="G29" s="99" t="s">
        <v>153</v>
      </c>
      <c r="H29" s="214"/>
    </row>
    <row r="30" spans="1:8" ht="15" x14ac:dyDescent="0.25">
      <c r="A30" s="25"/>
      <c r="B30" s="28"/>
      <c r="C30" s="17"/>
      <c r="D30" s="141" t="s">
        <v>165</v>
      </c>
      <c r="E30" s="20"/>
      <c r="F30" s="140">
        <f>SUM(F31:F32)</f>
        <v>1724106</v>
      </c>
      <c r="G30" s="99" t="s">
        <v>153</v>
      </c>
      <c r="H30" s="214"/>
    </row>
    <row r="31" spans="1:8" ht="15" x14ac:dyDescent="0.25">
      <c r="A31" s="25"/>
      <c r="B31" s="28"/>
      <c r="C31" s="17"/>
      <c r="D31" s="141"/>
      <c r="E31" s="20" t="s">
        <v>159</v>
      </c>
      <c r="F31" s="79">
        <v>1603145</v>
      </c>
      <c r="G31" s="99" t="s">
        <v>153</v>
      </c>
      <c r="H31" s="214"/>
    </row>
    <row r="32" spans="1:8" ht="15" x14ac:dyDescent="0.25">
      <c r="A32" s="25"/>
      <c r="B32" s="28"/>
      <c r="C32" s="17"/>
      <c r="D32" s="141"/>
      <c r="E32" s="20" t="s">
        <v>158</v>
      </c>
      <c r="F32" s="79">
        <v>120961</v>
      </c>
      <c r="G32" s="99" t="s">
        <v>153</v>
      </c>
      <c r="H32" s="214"/>
    </row>
    <row r="33" spans="1:8" ht="15.75" thickBot="1" x14ac:dyDescent="0.3">
      <c r="A33" s="25"/>
      <c r="B33" s="28"/>
      <c r="C33" s="17"/>
      <c r="D33" s="141" t="s">
        <v>220</v>
      </c>
      <c r="E33" s="20"/>
      <c r="F33" s="144">
        <f>F20+F24+F30</f>
        <v>22137811.399999999</v>
      </c>
      <c r="G33" s="99" t="s">
        <v>153</v>
      </c>
      <c r="H33" s="214"/>
    </row>
    <row r="34" spans="1:8" ht="30.75" thickTop="1" x14ac:dyDescent="0.25">
      <c r="A34" s="25"/>
      <c r="B34" s="25" t="s">
        <v>166</v>
      </c>
      <c r="C34" s="17" t="s">
        <v>392</v>
      </c>
      <c r="D34" s="20"/>
      <c r="E34" s="20"/>
      <c r="F34" s="78"/>
      <c r="G34" s="99"/>
      <c r="H34" s="214"/>
    </row>
    <row r="35" spans="1:8" ht="59.25" x14ac:dyDescent="0.25">
      <c r="A35" s="25"/>
      <c r="B35" s="25" cm="1">
        <f t="array" aca="1" ref="B35" ca="1">B35:G112</f>
        <v>0</v>
      </c>
      <c r="C35" s="17" t="s">
        <v>393</v>
      </c>
      <c r="D35" s="19"/>
      <c r="E35" s="48"/>
      <c r="F35" s="23"/>
      <c r="G35" s="99"/>
      <c r="H35" s="214"/>
    </row>
    <row r="36" spans="1:8" ht="15" x14ac:dyDescent="0.25">
      <c r="A36" s="25"/>
      <c r="B36" s="25"/>
      <c r="C36" s="17"/>
      <c r="D36" s="163" t="s">
        <v>468</v>
      </c>
      <c r="E36" s="151"/>
      <c r="F36" s="148"/>
      <c r="G36" s="213"/>
      <c r="H36" s="214"/>
    </row>
    <row r="37" spans="1:8" ht="15" x14ac:dyDescent="0.25">
      <c r="A37" s="25"/>
      <c r="B37" s="25"/>
      <c r="C37" s="16"/>
      <c r="D37" s="148" t="s">
        <v>218</v>
      </c>
      <c r="E37" s="151"/>
      <c r="F37" s="148">
        <f>2471+1759</f>
        <v>4230</v>
      </c>
      <c r="G37" s="213" t="s">
        <v>167</v>
      </c>
      <c r="H37" s="214"/>
    </row>
    <row r="38" spans="1:8" ht="15" x14ac:dyDescent="0.25">
      <c r="A38" s="25"/>
      <c r="B38" s="25"/>
      <c r="C38" s="16"/>
      <c r="D38" s="148" t="s">
        <v>217</v>
      </c>
      <c r="E38" s="151"/>
      <c r="F38" s="219" t="s">
        <v>214</v>
      </c>
      <c r="G38" s="213" t="s">
        <v>167</v>
      </c>
      <c r="H38" s="214"/>
    </row>
    <row r="39" spans="1:8" ht="15" x14ac:dyDescent="0.25">
      <c r="A39" s="25"/>
      <c r="B39" s="25"/>
      <c r="C39" s="16"/>
      <c r="D39" s="148" t="s">
        <v>219</v>
      </c>
      <c r="E39" s="151"/>
      <c r="F39" s="148">
        <v>7530</v>
      </c>
      <c r="G39" s="213" t="s">
        <v>167</v>
      </c>
      <c r="H39" s="214"/>
    </row>
    <row r="40" spans="1:8" ht="15" x14ac:dyDescent="0.25">
      <c r="A40" s="25"/>
      <c r="B40" s="25"/>
      <c r="C40" s="16"/>
      <c r="D40" s="163" t="s">
        <v>216</v>
      </c>
      <c r="E40" s="151"/>
      <c r="F40" s="148"/>
      <c r="G40" s="213"/>
      <c r="H40" s="214"/>
    </row>
    <row r="41" spans="1:8" ht="26.25" x14ac:dyDescent="0.25">
      <c r="A41" s="25"/>
      <c r="B41" s="25"/>
      <c r="C41" s="16"/>
      <c r="D41" s="218" t="s">
        <v>469</v>
      </c>
      <c r="E41" s="151"/>
      <c r="F41" s="148">
        <v>40000</v>
      </c>
      <c r="G41" s="213" t="s">
        <v>167</v>
      </c>
      <c r="H41" s="214"/>
    </row>
    <row r="42" spans="1:8" ht="15" x14ac:dyDescent="0.25">
      <c r="A42" s="25"/>
      <c r="B42" s="25"/>
      <c r="C42" s="16"/>
      <c r="D42" s="164" t="s">
        <v>394</v>
      </c>
      <c r="E42" s="151"/>
      <c r="F42" s="148">
        <v>26240</v>
      </c>
      <c r="G42" s="213" t="s">
        <v>167</v>
      </c>
      <c r="H42" s="214"/>
    </row>
    <row r="43" spans="1:8" ht="15" x14ac:dyDescent="0.25">
      <c r="A43" s="25"/>
      <c r="B43" s="25"/>
      <c r="C43" s="16"/>
      <c r="D43" s="227" t="s">
        <v>470</v>
      </c>
      <c r="E43" s="228"/>
      <c r="F43" s="229">
        <f>F42+F39+F38+F37</f>
        <v>38000</v>
      </c>
      <c r="G43" s="213" t="s">
        <v>167</v>
      </c>
      <c r="H43" s="214"/>
    </row>
    <row r="44" spans="1:8" ht="15" x14ac:dyDescent="0.25">
      <c r="A44" s="25"/>
      <c r="B44" s="25"/>
      <c r="C44" s="16"/>
      <c r="D44" s="227" t="s">
        <v>471</v>
      </c>
      <c r="E44" s="228"/>
      <c r="F44" s="230">
        <f>F41</f>
        <v>40000</v>
      </c>
      <c r="G44" s="213" t="s">
        <v>167</v>
      </c>
      <c r="H44" s="214"/>
    </row>
    <row r="45" spans="1:8" ht="15" x14ac:dyDescent="0.25">
      <c r="A45" s="25"/>
      <c r="B45" s="25"/>
      <c r="C45" s="16"/>
      <c r="D45" s="51" t="s">
        <v>460</v>
      </c>
      <c r="E45" s="48"/>
      <c r="F45" s="148"/>
      <c r="G45" s="99"/>
      <c r="H45" s="214"/>
    </row>
    <row r="46" spans="1:8" ht="15" x14ac:dyDescent="0.25">
      <c r="A46" s="25"/>
      <c r="B46" s="25"/>
      <c r="C46" s="16"/>
      <c r="D46" s="23" t="s">
        <v>395</v>
      </c>
      <c r="E46" s="48"/>
      <c r="F46" s="148">
        <v>5000</v>
      </c>
      <c r="G46" s="99" t="s">
        <v>167</v>
      </c>
      <c r="H46" s="214"/>
    </row>
    <row r="47" spans="1:8" ht="15" x14ac:dyDescent="0.25">
      <c r="A47" s="25"/>
      <c r="B47" s="25"/>
      <c r="C47" s="131"/>
      <c r="D47" s="133" t="s">
        <v>168</v>
      </c>
      <c r="E47" s="133"/>
      <c r="F47" s="149">
        <v>6000</v>
      </c>
      <c r="G47" s="99" t="s">
        <v>167</v>
      </c>
      <c r="H47" s="214"/>
    </row>
    <row r="48" spans="1:8" ht="15" x14ac:dyDescent="0.25">
      <c r="A48" s="25"/>
      <c r="B48" s="25"/>
      <c r="C48" s="131"/>
      <c r="D48" s="133" t="s">
        <v>169</v>
      </c>
      <c r="E48" s="133"/>
      <c r="F48" s="149">
        <v>5000</v>
      </c>
      <c r="G48" s="99" t="s">
        <v>167</v>
      </c>
      <c r="H48" s="214"/>
    </row>
    <row r="49" spans="1:8" ht="15" x14ac:dyDescent="0.25">
      <c r="A49" s="25"/>
      <c r="B49" s="25"/>
      <c r="C49" s="16"/>
      <c r="D49" s="132" t="s">
        <v>458</v>
      </c>
      <c r="E49" s="84"/>
      <c r="F49" s="148"/>
      <c r="G49" s="99"/>
      <c r="H49" s="214"/>
    </row>
    <row r="50" spans="1:8" ht="15" x14ac:dyDescent="0.25">
      <c r="A50" s="25"/>
      <c r="B50" s="25"/>
      <c r="C50" s="16"/>
      <c r="D50" s="146" t="s">
        <v>196</v>
      </c>
      <c r="E50" s="84"/>
      <c r="F50" s="148">
        <v>3000</v>
      </c>
      <c r="G50" s="99" t="s">
        <v>167</v>
      </c>
      <c r="H50" s="214"/>
    </row>
    <row r="51" spans="1:8" ht="15" x14ac:dyDescent="0.25">
      <c r="A51" s="25"/>
      <c r="B51" s="25"/>
      <c r="C51" s="16"/>
      <c r="D51" s="146" t="s">
        <v>396</v>
      </c>
      <c r="E51" s="84"/>
      <c r="F51" s="148">
        <v>700</v>
      </c>
      <c r="G51" s="99" t="s">
        <v>167</v>
      </c>
      <c r="H51" s="214"/>
    </row>
    <row r="52" spans="1:8" ht="15" x14ac:dyDescent="0.25">
      <c r="A52" s="25"/>
      <c r="B52" s="25"/>
      <c r="C52" s="16"/>
      <c r="D52" s="146" t="s">
        <v>397</v>
      </c>
      <c r="E52" s="84"/>
      <c r="F52" s="148">
        <v>1400</v>
      </c>
      <c r="G52" s="99" t="s">
        <v>167</v>
      </c>
      <c r="H52" s="214"/>
    </row>
    <row r="53" spans="1:8" ht="15" x14ac:dyDescent="0.25">
      <c r="A53" s="25"/>
      <c r="B53" s="25"/>
      <c r="C53" s="16"/>
      <c r="D53" s="146" t="s">
        <v>398</v>
      </c>
      <c r="E53" s="84"/>
      <c r="F53" s="148">
        <v>6</v>
      </c>
      <c r="G53" s="99" t="s">
        <v>167</v>
      </c>
      <c r="H53" s="214"/>
    </row>
    <row r="54" spans="1:8" ht="15" x14ac:dyDescent="0.25">
      <c r="A54" s="25"/>
      <c r="B54" s="25"/>
      <c r="C54" s="16"/>
      <c r="D54" s="146" t="s">
        <v>399</v>
      </c>
      <c r="E54" s="84"/>
      <c r="F54" s="148">
        <v>420</v>
      </c>
      <c r="G54" s="99" t="s">
        <v>167</v>
      </c>
      <c r="H54" s="214"/>
    </row>
    <row r="55" spans="1:8" ht="15" x14ac:dyDescent="0.25">
      <c r="A55" s="25"/>
      <c r="B55" s="25"/>
      <c r="C55" s="16"/>
      <c r="D55" s="146" t="s">
        <v>400</v>
      </c>
      <c r="E55" s="84"/>
      <c r="F55" s="148">
        <v>280</v>
      </c>
      <c r="G55" s="99" t="s">
        <v>167</v>
      </c>
      <c r="H55" s="214"/>
    </row>
    <row r="56" spans="1:8" ht="15" x14ac:dyDescent="0.25">
      <c r="A56" s="25"/>
      <c r="B56" s="25"/>
      <c r="C56" s="16"/>
      <c r="D56" s="146" t="s">
        <v>401</v>
      </c>
      <c r="E56" s="84"/>
      <c r="F56" s="148">
        <v>2000</v>
      </c>
      <c r="G56" s="99" t="s">
        <v>167</v>
      </c>
      <c r="H56" s="214"/>
    </row>
    <row r="57" spans="1:8" ht="15" x14ac:dyDescent="0.25">
      <c r="A57" s="25"/>
      <c r="B57" s="25"/>
      <c r="C57" s="16"/>
      <c r="D57" s="146" t="s">
        <v>402</v>
      </c>
      <c r="E57" s="84"/>
      <c r="F57" s="148">
        <v>120</v>
      </c>
      <c r="G57" s="99" t="s">
        <v>167</v>
      </c>
      <c r="H57" s="214"/>
    </row>
    <row r="58" spans="1:8" ht="15" x14ac:dyDescent="0.25">
      <c r="A58" s="25"/>
      <c r="B58" s="25"/>
      <c r="C58" s="16"/>
      <c r="D58" s="146" t="s">
        <v>403</v>
      </c>
      <c r="E58" s="84"/>
      <c r="F58" s="148">
        <v>400</v>
      </c>
      <c r="G58" s="99" t="s">
        <v>167</v>
      </c>
      <c r="H58" s="214"/>
    </row>
    <row r="59" spans="1:8" ht="15" x14ac:dyDescent="0.25">
      <c r="A59" s="25"/>
      <c r="B59" s="25"/>
      <c r="C59" s="16"/>
      <c r="D59" s="146" t="s">
        <v>404</v>
      </c>
      <c r="E59" s="84"/>
      <c r="F59" s="148">
        <v>1000</v>
      </c>
      <c r="G59" s="99" t="s">
        <v>167</v>
      </c>
      <c r="H59" s="214"/>
    </row>
    <row r="60" spans="1:8" ht="15" x14ac:dyDescent="0.25">
      <c r="A60" s="25"/>
      <c r="B60" s="25"/>
      <c r="C60" s="16"/>
      <c r="D60" s="146" t="s">
        <v>405</v>
      </c>
      <c r="E60" s="84"/>
      <c r="F60" s="148">
        <v>1120</v>
      </c>
      <c r="G60" s="20" t="s">
        <v>167</v>
      </c>
    </row>
    <row r="61" spans="1:8" ht="15" x14ac:dyDescent="0.25">
      <c r="A61" s="25"/>
      <c r="B61" s="25"/>
      <c r="C61" s="16"/>
      <c r="D61" s="146" t="s">
        <v>406</v>
      </c>
      <c r="E61" s="84"/>
      <c r="F61" s="148">
        <v>6000</v>
      </c>
      <c r="G61" s="20" t="s">
        <v>167</v>
      </c>
    </row>
    <row r="62" spans="1:8" ht="15" x14ac:dyDescent="0.25">
      <c r="A62" s="25"/>
      <c r="B62" s="25"/>
      <c r="C62" s="16"/>
      <c r="D62" s="146" t="s">
        <v>407</v>
      </c>
      <c r="E62" s="84"/>
      <c r="F62" s="148">
        <v>100</v>
      </c>
      <c r="G62" s="20" t="s">
        <v>167</v>
      </c>
    </row>
    <row r="63" spans="1:8" ht="15" x14ac:dyDescent="0.25">
      <c r="A63" s="25"/>
      <c r="B63" s="25"/>
      <c r="C63" s="131"/>
      <c r="D63" s="147" t="s">
        <v>408</v>
      </c>
      <c r="E63" s="134"/>
      <c r="F63" s="220">
        <v>660</v>
      </c>
      <c r="G63" s="20" t="s">
        <v>167</v>
      </c>
    </row>
    <row r="64" spans="1:8" ht="15" x14ac:dyDescent="0.25">
      <c r="A64" s="25"/>
      <c r="B64" s="25"/>
      <c r="C64" s="16"/>
      <c r="D64" s="51" t="s">
        <v>215</v>
      </c>
      <c r="E64" s="48"/>
      <c r="F64" s="148"/>
      <c r="G64" s="20"/>
    </row>
    <row r="65" spans="1:7" ht="15" x14ac:dyDescent="0.25">
      <c r="A65" s="25"/>
      <c r="B65" s="25"/>
      <c r="C65" s="16"/>
      <c r="D65" s="145" t="s">
        <v>411</v>
      </c>
      <c r="E65" s="48"/>
      <c r="F65" s="148">
        <v>13.5</v>
      </c>
      <c r="G65" s="20" t="s">
        <v>167</v>
      </c>
    </row>
    <row r="66" spans="1:7" ht="15" x14ac:dyDescent="0.25">
      <c r="A66" s="25"/>
      <c r="B66" s="25"/>
      <c r="C66" s="16"/>
      <c r="D66" s="145" t="s">
        <v>409</v>
      </c>
      <c r="E66" s="48"/>
      <c r="F66" s="148">
        <v>10</v>
      </c>
      <c r="G66" s="20" t="s">
        <v>167</v>
      </c>
    </row>
    <row r="67" spans="1:7" ht="15" x14ac:dyDescent="0.25">
      <c r="A67" s="25"/>
      <c r="B67" s="25"/>
      <c r="C67" s="16"/>
      <c r="D67" s="145" t="s">
        <v>410</v>
      </c>
      <c r="E67" s="48"/>
      <c r="F67" s="148">
        <v>40</v>
      </c>
      <c r="G67" s="20" t="s">
        <v>153</v>
      </c>
    </row>
    <row r="68" spans="1:7" ht="15.75" thickBot="1" x14ac:dyDescent="0.3">
      <c r="A68" s="25"/>
      <c r="B68" s="25"/>
      <c r="C68" s="16"/>
      <c r="D68" s="161" t="s">
        <v>459</v>
      </c>
      <c r="E68" s="162"/>
      <c r="F68" s="152"/>
      <c r="G68" s="55"/>
    </row>
    <row r="69" spans="1:7" ht="15" x14ac:dyDescent="0.25">
      <c r="A69" s="25"/>
      <c r="B69" s="25"/>
      <c r="C69" s="299" t="s">
        <v>154</v>
      </c>
      <c r="D69" s="153" t="s">
        <v>412</v>
      </c>
      <c r="E69" s="154"/>
      <c r="F69" s="154">
        <v>170</v>
      </c>
      <c r="G69" s="155" t="s">
        <v>167</v>
      </c>
    </row>
    <row r="70" spans="1:7" ht="15" x14ac:dyDescent="0.25">
      <c r="A70" s="25"/>
      <c r="B70" s="25"/>
      <c r="C70" s="300"/>
      <c r="D70" s="156" t="s">
        <v>197</v>
      </c>
      <c r="E70" s="148"/>
      <c r="F70" s="148">
        <v>5</v>
      </c>
      <c r="G70" s="157" t="s">
        <v>167</v>
      </c>
    </row>
    <row r="71" spans="1:7" ht="15" x14ac:dyDescent="0.25">
      <c r="A71" s="25"/>
      <c r="B71" s="25"/>
      <c r="C71" s="300"/>
      <c r="D71" s="156" t="s">
        <v>413</v>
      </c>
      <c r="E71" s="148"/>
      <c r="F71" s="148">
        <v>45</v>
      </c>
      <c r="G71" s="157" t="s">
        <v>167</v>
      </c>
    </row>
    <row r="72" spans="1:7" ht="15" x14ac:dyDescent="0.25">
      <c r="A72" s="25"/>
      <c r="B72" s="25"/>
      <c r="C72" s="300"/>
      <c r="D72" s="156" t="s">
        <v>414</v>
      </c>
      <c r="E72" s="148"/>
      <c r="F72" s="148">
        <v>3</v>
      </c>
      <c r="G72" s="157" t="s">
        <v>167</v>
      </c>
    </row>
    <row r="73" spans="1:7" ht="15" x14ac:dyDescent="0.25">
      <c r="A73" s="25"/>
      <c r="B73" s="25"/>
      <c r="C73" s="300"/>
      <c r="D73" s="156" t="s">
        <v>198</v>
      </c>
      <c r="E73" s="148"/>
      <c r="F73" s="148">
        <v>140</v>
      </c>
      <c r="G73" s="157" t="s">
        <v>167</v>
      </c>
    </row>
    <row r="74" spans="1:7" ht="15.75" thickBot="1" x14ac:dyDescent="0.3">
      <c r="A74" s="25"/>
      <c r="B74" s="25"/>
      <c r="C74" s="301"/>
      <c r="D74" s="166" t="s">
        <v>415</v>
      </c>
      <c r="E74" s="152"/>
      <c r="F74" s="152">
        <v>80</v>
      </c>
      <c r="G74" s="165" t="s">
        <v>167</v>
      </c>
    </row>
    <row r="75" spans="1:7" ht="15" x14ac:dyDescent="0.25">
      <c r="A75" s="25"/>
      <c r="B75" s="25"/>
      <c r="C75" s="299" t="s">
        <v>155</v>
      </c>
      <c r="D75" s="153" t="s">
        <v>412</v>
      </c>
      <c r="E75" s="154"/>
      <c r="F75" s="221">
        <v>60</v>
      </c>
      <c r="G75" s="155" t="s">
        <v>167</v>
      </c>
    </row>
    <row r="76" spans="1:7" ht="15" x14ac:dyDescent="0.25">
      <c r="A76" s="25"/>
      <c r="B76" s="25"/>
      <c r="C76" s="300"/>
      <c r="D76" s="156" t="s">
        <v>197</v>
      </c>
      <c r="E76" s="148"/>
      <c r="F76" s="213">
        <v>55</v>
      </c>
      <c r="G76" s="157" t="s">
        <v>167</v>
      </c>
    </row>
    <row r="77" spans="1:7" ht="15" x14ac:dyDescent="0.25">
      <c r="A77" s="25"/>
      <c r="B77" s="25"/>
      <c r="C77" s="300"/>
      <c r="D77" s="156" t="s">
        <v>413</v>
      </c>
      <c r="E77" s="148"/>
      <c r="F77" s="213">
        <v>25</v>
      </c>
      <c r="G77" s="157" t="s">
        <v>167</v>
      </c>
    </row>
    <row r="78" spans="1:7" ht="15" x14ac:dyDescent="0.25">
      <c r="A78" s="25"/>
      <c r="B78" s="25"/>
      <c r="C78" s="300"/>
      <c r="D78" s="156" t="s">
        <v>416</v>
      </c>
      <c r="E78" s="148"/>
      <c r="F78" s="213">
        <v>15</v>
      </c>
      <c r="G78" s="157" t="s">
        <v>167</v>
      </c>
    </row>
    <row r="79" spans="1:7" ht="15" x14ac:dyDescent="0.25">
      <c r="A79" s="25"/>
      <c r="B79" s="25"/>
      <c r="C79" s="300"/>
      <c r="D79" s="156" t="s">
        <v>414</v>
      </c>
      <c r="E79" s="148"/>
      <c r="F79" s="213">
        <v>1</v>
      </c>
      <c r="G79" s="157" t="s">
        <v>167</v>
      </c>
    </row>
    <row r="80" spans="1:7" ht="15" x14ac:dyDescent="0.25">
      <c r="A80" s="25"/>
      <c r="B80" s="25"/>
      <c r="C80" s="300"/>
      <c r="D80" s="156" t="s">
        <v>417</v>
      </c>
      <c r="E80" s="148"/>
      <c r="F80" s="213">
        <v>145</v>
      </c>
      <c r="G80" s="157" t="s">
        <v>167</v>
      </c>
    </row>
    <row r="81" spans="1:7" ht="15.75" thickBot="1" x14ac:dyDescent="0.3">
      <c r="A81" s="25"/>
      <c r="B81" s="25"/>
      <c r="C81" s="301"/>
      <c r="D81" s="158" t="s">
        <v>415</v>
      </c>
      <c r="E81" s="159"/>
      <c r="F81" s="222">
        <f>205</f>
        <v>205</v>
      </c>
      <c r="G81" s="160" t="s">
        <v>167</v>
      </c>
    </row>
    <row r="82" spans="1:7" ht="15" x14ac:dyDescent="0.25">
      <c r="A82" s="25"/>
      <c r="B82" s="25"/>
      <c r="C82" s="299" t="s">
        <v>163</v>
      </c>
      <c r="D82" s="153" t="s">
        <v>412</v>
      </c>
      <c r="E82" s="154"/>
      <c r="F82" s="221">
        <v>160</v>
      </c>
      <c r="G82" s="155" t="s">
        <v>167</v>
      </c>
    </row>
    <row r="83" spans="1:7" ht="15" x14ac:dyDescent="0.25">
      <c r="A83" s="25"/>
      <c r="B83" s="25"/>
      <c r="C83" s="300"/>
      <c r="D83" s="156" t="s">
        <v>197</v>
      </c>
      <c r="E83" s="148"/>
      <c r="F83" s="213">
        <v>170</v>
      </c>
      <c r="G83" s="157" t="s">
        <v>167</v>
      </c>
    </row>
    <row r="84" spans="1:7" ht="15" x14ac:dyDescent="0.25">
      <c r="A84" s="25"/>
      <c r="B84" s="25"/>
      <c r="C84" s="300"/>
      <c r="D84" s="156" t="s">
        <v>413</v>
      </c>
      <c r="E84" s="148"/>
      <c r="F84" s="213">
        <v>25</v>
      </c>
      <c r="G84" s="157" t="s">
        <v>167</v>
      </c>
    </row>
    <row r="85" spans="1:7" ht="15" x14ac:dyDescent="0.25">
      <c r="A85" s="25"/>
      <c r="B85" s="25"/>
      <c r="C85" s="300"/>
      <c r="D85" s="156" t="s">
        <v>416</v>
      </c>
      <c r="E85" s="148"/>
      <c r="F85" s="213">
        <v>15</v>
      </c>
      <c r="G85" s="157" t="s">
        <v>167</v>
      </c>
    </row>
    <row r="86" spans="1:7" ht="15" x14ac:dyDescent="0.25">
      <c r="A86" s="25"/>
      <c r="B86" s="25"/>
      <c r="C86" s="300"/>
      <c r="D86" s="156" t="s">
        <v>414</v>
      </c>
      <c r="E86" s="148"/>
      <c r="F86" s="213">
        <v>1</v>
      </c>
      <c r="G86" s="157" t="s">
        <v>167</v>
      </c>
    </row>
    <row r="87" spans="1:7" ht="15" x14ac:dyDescent="0.25">
      <c r="A87" s="25"/>
      <c r="B87" s="25"/>
      <c r="C87" s="300"/>
      <c r="D87" s="156" t="s">
        <v>418</v>
      </c>
      <c r="E87" s="148"/>
      <c r="F87" s="213">
        <v>205</v>
      </c>
      <c r="G87" s="157" t="s">
        <v>153</v>
      </c>
    </row>
    <row r="88" spans="1:7" ht="15.75" thickBot="1" x14ac:dyDescent="0.3">
      <c r="A88" s="25"/>
      <c r="B88" s="25"/>
      <c r="C88" s="300"/>
      <c r="D88" s="156" t="s">
        <v>419</v>
      </c>
      <c r="E88" s="148"/>
      <c r="F88" s="213">
        <v>175</v>
      </c>
      <c r="G88" s="157" t="s">
        <v>167</v>
      </c>
    </row>
    <row r="89" spans="1:7" ht="15" x14ac:dyDescent="0.25">
      <c r="A89" s="25"/>
      <c r="B89" s="25"/>
      <c r="C89" s="299" t="s">
        <v>180</v>
      </c>
      <c r="D89" s="153" t="s">
        <v>412</v>
      </c>
      <c r="E89" s="154"/>
      <c r="F89" s="221">
        <v>130</v>
      </c>
      <c r="G89" s="155" t="s">
        <v>167</v>
      </c>
    </row>
    <row r="90" spans="1:7" ht="15" x14ac:dyDescent="0.25">
      <c r="A90" s="25"/>
      <c r="B90" s="25"/>
      <c r="C90" s="300"/>
      <c r="D90" s="156" t="s">
        <v>197</v>
      </c>
      <c r="E90" s="148"/>
      <c r="F90" s="213">
        <v>100</v>
      </c>
      <c r="G90" s="157" t="s">
        <v>167</v>
      </c>
    </row>
    <row r="91" spans="1:7" ht="15" x14ac:dyDescent="0.25">
      <c r="A91" s="25"/>
      <c r="B91" s="25"/>
      <c r="C91" s="300"/>
      <c r="D91" s="156" t="s">
        <v>413</v>
      </c>
      <c r="E91" s="148"/>
      <c r="F91" s="213">
        <v>30</v>
      </c>
      <c r="G91" s="157" t="s">
        <v>167</v>
      </c>
    </row>
    <row r="92" spans="1:7" ht="15" x14ac:dyDescent="0.25">
      <c r="A92" s="25"/>
      <c r="B92" s="25"/>
      <c r="C92" s="300"/>
      <c r="D92" s="156" t="s">
        <v>416</v>
      </c>
      <c r="E92" s="148"/>
      <c r="F92" s="213">
        <v>20</v>
      </c>
      <c r="G92" s="157" t="s">
        <v>167</v>
      </c>
    </row>
    <row r="93" spans="1:7" ht="15" x14ac:dyDescent="0.25">
      <c r="A93" s="25"/>
      <c r="B93" s="25"/>
      <c r="C93" s="300"/>
      <c r="D93" s="156" t="s">
        <v>414</v>
      </c>
      <c r="E93" s="148"/>
      <c r="F93" s="213">
        <v>2</v>
      </c>
      <c r="G93" s="157" t="s">
        <v>167</v>
      </c>
    </row>
    <row r="94" spans="1:7" ht="15" x14ac:dyDescent="0.25">
      <c r="A94" s="25"/>
      <c r="B94" s="25"/>
      <c r="C94" s="300"/>
      <c r="D94" s="156" t="s">
        <v>415</v>
      </c>
      <c r="E94" s="148"/>
      <c r="F94" s="213">
        <v>210</v>
      </c>
      <c r="G94" s="157" t="s">
        <v>167</v>
      </c>
    </row>
    <row r="95" spans="1:7" ht="15.75" thickBot="1" x14ac:dyDescent="0.3">
      <c r="A95" s="25"/>
      <c r="B95" s="25"/>
      <c r="C95" s="300"/>
      <c r="D95" s="156" t="s">
        <v>417</v>
      </c>
      <c r="E95" s="148"/>
      <c r="F95" s="213">
        <v>160</v>
      </c>
      <c r="G95" s="157" t="s">
        <v>167</v>
      </c>
    </row>
    <row r="96" spans="1:7" ht="15" x14ac:dyDescent="0.25">
      <c r="A96" s="25"/>
      <c r="B96" s="25"/>
      <c r="C96" s="302" t="s">
        <v>164</v>
      </c>
      <c r="D96" s="153" t="s">
        <v>421</v>
      </c>
      <c r="E96" s="154"/>
      <c r="F96" s="221">
        <v>180</v>
      </c>
      <c r="G96" s="155" t="s">
        <v>167</v>
      </c>
    </row>
    <row r="97" spans="1:7" ht="15" x14ac:dyDescent="0.25">
      <c r="A97" s="25"/>
      <c r="B97" s="25"/>
      <c r="C97" s="303"/>
      <c r="D97" s="156" t="s">
        <v>222</v>
      </c>
      <c r="E97" s="148"/>
      <c r="F97" s="213">
        <v>60</v>
      </c>
      <c r="G97" s="157" t="s">
        <v>167</v>
      </c>
    </row>
    <row r="98" spans="1:7" ht="15" x14ac:dyDescent="0.25">
      <c r="A98" s="25"/>
      <c r="B98" s="25"/>
      <c r="C98" s="303"/>
      <c r="D98" s="156" t="s">
        <v>420</v>
      </c>
      <c r="E98" s="148"/>
      <c r="F98" s="213">
        <v>53</v>
      </c>
      <c r="G98" s="157" t="s">
        <v>167</v>
      </c>
    </row>
    <row r="99" spans="1:7" ht="15" x14ac:dyDescent="0.25">
      <c r="A99" s="25"/>
      <c r="B99" s="25"/>
      <c r="C99" s="303"/>
      <c r="D99" s="156" t="s">
        <v>223</v>
      </c>
      <c r="E99" s="148"/>
      <c r="F99" s="213">
        <v>60</v>
      </c>
      <c r="G99" s="157" t="s">
        <v>167</v>
      </c>
    </row>
    <row r="100" spans="1:7" ht="15" x14ac:dyDescent="0.25">
      <c r="A100" s="25"/>
      <c r="B100" s="25"/>
      <c r="C100" s="303"/>
      <c r="D100" s="156" t="s">
        <v>414</v>
      </c>
      <c r="E100" s="148"/>
      <c r="F100" s="213">
        <v>1</v>
      </c>
      <c r="G100" s="157" t="s">
        <v>167</v>
      </c>
    </row>
    <row r="101" spans="1:7" ht="15" x14ac:dyDescent="0.25">
      <c r="A101" s="25"/>
      <c r="B101" s="25"/>
      <c r="C101" s="303"/>
      <c r="D101" s="156" t="s">
        <v>224</v>
      </c>
      <c r="E101" s="148"/>
      <c r="F101" s="213">
        <v>210</v>
      </c>
      <c r="G101" s="157" t="s">
        <v>167</v>
      </c>
    </row>
    <row r="102" spans="1:7" ht="15.75" thickBot="1" x14ac:dyDescent="0.3">
      <c r="A102" s="25"/>
      <c r="B102" s="25"/>
      <c r="C102" s="303"/>
      <c r="D102" s="156" t="s">
        <v>225</v>
      </c>
      <c r="E102" s="148"/>
      <c r="F102" s="213">
        <v>220</v>
      </c>
      <c r="G102" s="157" t="s">
        <v>167</v>
      </c>
    </row>
    <row r="103" spans="1:7" ht="15" x14ac:dyDescent="0.25">
      <c r="A103" s="25"/>
      <c r="B103" s="25"/>
      <c r="C103" s="299" t="s">
        <v>199</v>
      </c>
      <c r="D103" s="153" t="s">
        <v>412</v>
      </c>
      <c r="E103" s="154"/>
      <c r="F103" s="221">
        <v>630</v>
      </c>
      <c r="G103" s="155" t="s">
        <v>167</v>
      </c>
    </row>
    <row r="104" spans="1:7" ht="15" x14ac:dyDescent="0.25">
      <c r="A104" s="25"/>
      <c r="B104" s="25"/>
      <c r="C104" s="300"/>
      <c r="D104" s="156" t="s">
        <v>197</v>
      </c>
      <c r="E104" s="148"/>
      <c r="F104" s="213">
        <v>120</v>
      </c>
      <c r="G104" s="157" t="s">
        <v>167</v>
      </c>
    </row>
    <row r="105" spans="1:7" ht="15" x14ac:dyDescent="0.25">
      <c r="A105" s="25"/>
      <c r="B105" s="25"/>
      <c r="C105" s="300"/>
      <c r="D105" s="156" t="s">
        <v>413</v>
      </c>
      <c r="E105" s="148"/>
      <c r="F105" s="213">
        <v>30</v>
      </c>
      <c r="G105" s="157" t="s">
        <v>167</v>
      </c>
    </row>
    <row r="106" spans="1:7" ht="15" x14ac:dyDescent="0.25">
      <c r="A106" s="25"/>
      <c r="B106" s="25"/>
      <c r="C106" s="300"/>
      <c r="D106" s="156" t="s">
        <v>414</v>
      </c>
      <c r="E106" s="148"/>
      <c r="F106" s="213">
        <v>3</v>
      </c>
      <c r="G106" s="157" t="s">
        <v>167</v>
      </c>
    </row>
    <row r="107" spans="1:7" ht="15" x14ac:dyDescent="0.25">
      <c r="A107" s="25"/>
      <c r="B107" s="25"/>
      <c r="C107" s="300"/>
      <c r="D107" s="156" t="s">
        <v>416</v>
      </c>
      <c r="E107" s="148"/>
      <c r="F107" s="213">
        <v>60</v>
      </c>
      <c r="G107" s="157" t="s">
        <v>167</v>
      </c>
    </row>
    <row r="108" spans="1:7" ht="15" x14ac:dyDescent="0.25">
      <c r="A108" s="25"/>
      <c r="B108" s="25"/>
      <c r="C108" s="300"/>
      <c r="D108" s="156" t="s">
        <v>212</v>
      </c>
      <c r="E108" s="148"/>
      <c r="F108" s="213">
        <v>10</v>
      </c>
      <c r="G108" s="157" t="s">
        <v>167</v>
      </c>
    </row>
    <row r="109" spans="1:7" ht="15" x14ac:dyDescent="0.25">
      <c r="A109" s="25"/>
      <c r="B109" s="25"/>
      <c r="C109" s="300"/>
      <c r="D109" s="156" t="s">
        <v>226</v>
      </c>
      <c r="E109" s="148"/>
      <c r="F109" s="213">
        <v>100</v>
      </c>
      <c r="G109" s="157" t="s">
        <v>167</v>
      </c>
    </row>
    <row r="110" spans="1:7" ht="15" x14ac:dyDescent="0.25">
      <c r="A110" s="25"/>
      <c r="B110" s="25"/>
      <c r="C110" s="300"/>
      <c r="D110" s="156" t="s">
        <v>422</v>
      </c>
      <c r="E110" s="148"/>
      <c r="F110" s="213">
        <v>25</v>
      </c>
      <c r="G110" s="157" t="s">
        <v>167</v>
      </c>
    </row>
    <row r="111" spans="1:7" ht="15" x14ac:dyDescent="0.25">
      <c r="A111" s="25"/>
      <c r="B111" s="25"/>
      <c r="C111" s="300"/>
      <c r="D111" s="156" t="s">
        <v>423</v>
      </c>
      <c r="E111" s="148"/>
      <c r="F111" s="213">
        <v>40</v>
      </c>
      <c r="G111" s="157" t="s">
        <v>167</v>
      </c>
    </row>
    <row r="112" spans="1:7" ht="15" x14ac:dyDescent="0.25">
      <c r="A112" s="25"/>
      <c r="B112" s="25"/>
      <c r="C112" s="300"/>
      <c r="D112" s="156" t="s">
        <v>224</v>
      </c>
      <c r="E112" s="148"/>
      <c r="F112" s="213">
        <v>150</v>
      </c>
      <c r="G112" s="157" t="s">
        <v>167</v>
      </c>
    </row>
    <row r="113" spans="1:7" ht="30" x14ac:dyDescent="0.25">
      <c r="A113" s="25"/>
      <c r="B113" s="25" t="s">
        <v>170</v>
      </c>
      <c r="C113" s="17" t="s">
        <v>424</v>
      </c>
      <c r="D113" s="132"/>
      <c r="E113" s="84"/>
      <c r="F113" s="190"/>
      <c r="G113" s="59"/>
    </row>
    <row r="114" spans="1:7" ht="59.25" x14ac:dyDescent="0.25">
      <c r="A114" s="25"/>
      <c r="B114" s="25"/>
      <c r="C114" s="17" t="s">
        <v>453</v>
      </c>
      <c r="D114" s="20"/>
      <c r="E114" s="49"/>
      <c r="F114" s="151"/>
      <c r="G114" s="20"/>
    </row>
    <row r="115" spans="1:7" ht="15" x14ac:dyDescent="0.25">
      <c r="A115" s="25"/>
      <c r="B115" s="25"/>
      <c r="C115" s="17"/>
      <c r="D115" s="51" t="s">
        <v>162</v>
      </c>
      <c r="E115" s="49"/>
      <c r="F115" s="151"/>
      <c r="G115" s="20"/>
    </row>
    <row r="116" spans="1:7" ht="15" x14ac:dyDescent="0.25">
      <c r="A116" s="25"/>
      <c r="B116" s="25"/>
      <c r="C116" s="17"/>
      <c r="D116" s="20" t="s">
        <v>171</v>
      </c>
      <c r="E116" s="49"/>
      <c r="F116" s="151">
        <v>1217593</v>
      </c>
      <c r="G116" s="20" t="s">
        <v>153</v>
      </c>
    </row>
    <row r="117" spans="1:7" ht="15" x14ac:dyDescent="0.25">
      <c r="A117" s="25"/>
      <c r="B117" s="25"/>
      <c r="C117" s="17"/>
      <c r="D117" s="20" t="s">
        <v>172</v>
      </c>
      <c r="E117" s="49"/>
      <c r="F117" s="151">
        <v>120628</v>
      </c>
      <c r="G117" s="20" t="s">
        <v>153</v>
      </c>
    </row>
    <row r="118" spans="1:7" ht="15" x14ac:dyDescent="0.25">
      <c r="A118" s="25"/>
      <c r="B118" s="25"/>
      <c r="C118" s="17"/>
      <c r="D118" s="20" t="s">
        <v>173</v>
      </c>
      <c r="E118" s="49"/>
      <c r="F118" s="151">
        <v>50040</v>
      </c>
      <c r="G118" s="20" t="s">
        <v>153</v>
      </c>
    </row>
    <row r="119" spans="1:7" ht="15" x14ac:dyDescent="0.25">
      <c r="A119" s="25"/>
      <c r="B119" s="25"/>
      <c r="C119" s="17"/>
      <c r="D119" s="20" t="s">
        <v>174</v>
      </c>
      <c r="E119" s="49"/>
      <c r="F119" s="151">
        <v>386011</v>
      </c>
      <c r="G119" s="20" t="s">
        <v>153</v>
      </c>
    </row>
    <row r="120" spans="1:7" ht="15" x14ac:dyDescent="0.25">
      <c r="A120" s="25"/>
      <c r="B120" s="25"/>
      <c r="C120" s="17"/>
      <c r="D120" s="20" t="s">
        <v>175</v>
      </c>
      <c r="E120" s="49"/>
      <c r="F120" s="151">
        <v>29569</v>
      </c>
      <c r="G120" s="20" t="s">
        <v>153</v>
      </c>
    </row>
    <row r="121" spans="1:7" ht="15" x14ac:dyDescent="0.25">
      <c r="A121" s="25"/>
      <c r="B121" s="25"/>
      <c r="C121" s="17"/>
      <c r="D121" s="20" t="s">
        <v>176</v>
      </c>
      <c r="E121" s="49"/>
      <c r="F121" s="151">
        <f>F118+F120</f>
        <v>79609</v>
      </c>
      <c r="G121" s="20"/>
    </row>
    <row r="122" spans="1:7" ht="15" x14ac:dyDescent="0.25">
      <c r="A122" s="25"/>
      <c r="B122" s="25"/>
      <c r="C122" s="17"/>
      <c r="D122" s="20" t="s">
        <v>177</v>
      </c>
      <c r="E122" s="49"/>
      <c r="F122" s="223">
        <f>F121/10161</f>
        <v>7.8347603582324572</v>
      </c>
      <c r="G122" s="20" t="s">
        <v>178</v>
      </c>
    </row>
    <row r="123" spans="1:7" ht="15" x14ac:dyDescent="0.25">
      <c r="A123" s="25"/>
      <c r="B123" s="25"/>
      <c r="C123" s="17"/>
      <c r="D123" s="51" t="s">
        <v>179</v>
      </c>
      <c r="E123" s="49"/>
      <c r="F123" s="176"/>
      <c r="G123" s="20"/>
    </row>
    <row r="124" spans="1:7" ht="15" x14ac:dyDescent="0.25">
      <c r="A124" s="25"/>
      <c r="B124" s="25"/>
      <c r="C124" s="17"/>
      <c r="D124" s="20" t="s">
        <v>171</v>
      </c>
      <c r="E124" s="49"/>
      <c r="F124" s="176">
        <v>681371</v>
      </c>
      <c r="G124" s="20" t="s">
        <v>153</v>
      </c>
    </row>
    <row r="125" spans="1:7" ht="15" x14ac:dyDescent="0.25">
      <c r="A125" s="25"/>
      <c r="B125" s="25"/>
      <c r="C125" s="17"/>
      <c r="D125" s="20" t="s">
        <v>172</v>
      </c>
      <c r="E125" s="49"/>
      <c r="F125" s="176">
        <v>67504</v>
      </c>
      <c r="G125" s="20" t="s">
        <v>153</v>
      </c>
    </row>
    <row r="126" spans="1:7" ht="15" x14ac:dyDescent="0.25">
      <c r="A126" s="25"/>
      <c r="B126" s="25"/>
      <c r="C126" s="17"/>
      <c r="D126" s="20" t="s">
        <v>173</v>
      </c>
      <c r="E126" s="49"/>
      <c r="F126" s="176">
        <v>30939</v>
      </c>
      <c r="G126" s="20" t="s">
        <v>153</v>
      </c>
    </row>
    <row r="127" spans="1:7" ht="15" x14ac:dyDescent="0.25">
      <c r="A127" s="25"/>
      <c r="B127" s="25"/>
      <c r="C127" s="17"/>
      <c r="D127" s="20" t="s">
        <v>174</v>
      </c>
      <c r="E127" s="49"/>
      <c r="F127" s="176">
        <v>216014</v>
      </c>
      <c r="G127" s="20" t="s">
        <v>153</v>
      </c>
    </row>
    <row r="128" spans="1:7" ht="15" x14ac:dyDescent="0.25">
      <c r="A128" s="25"/>
      <c r="B128" s="25"/>
      <c r="C128" s="17"/>
      <c r="D128" s="20" t="s">
        <v>175</v>
      </c>
      <c r="E128" s="49"/>
      <c r="F128" s="176">
        <v>18282</v>
      </c>
      <c r="G128" s="20" t="s">
        <v>153</v>
      </c>
    </row>
    <row r="129" spans="1:7" ht="15" x14ac:dyDescent="0.25">
      <c r="A129" s="25"/>
      <c r="B129" s="25"/>
      <c r="C129" s="17"/>
      <c r="D129" s="20" t="s">
        <v>176</v>
      </c>
      <c r="E129" s="49"/>
      <c r="F129" s="176">
        <f>F128+F126</f>
        <v>49221</v>
      </c>
      <c r="G129" s="20"/>
    </row>
    <row r="130" spans="1:7" ht="15" x14ac:dyDescent="0.25">
      <c r="A130" s="25"/>
      <c r="B130" s="25"/>
      <c r="C130" s="17"/>
      <c r="D130" s="20" t="s">
        <v>177</v>
      </c>
      <c r="E130" s="49"/>
      <c r="F130" s="223">
        <f>F129/11444</f>
        <v>4.3010311080041941</v>
      </c>
      <c r="G130" s="20" t="s">
        <v>178</v>
      </c>
    </row>
    <row r="131" spans="1:7" ht="15" x14ac:dyDescent="0.25">
      <c r="A131" s="25"/>
      <c r="B131" s="25"/>
      <c r="C131" s="17"/>
      <c r="D131" s="51" t="s">
        <v>180</v>
      </c>
      <c r="E131" s="49"/>
      <c r="F131" s="151"/>
      <c r="G131" s="20"/>
    </row>
    <row r="132" spans="1:7" ht="15" x14ac:dyDescent="0.25">
      <c r="A132" s="25"/>
      <c r="B132" s="25"/>
      <c r="C132" s="17"/>
      <c r="D132" s="20" t="s">
        <v>171</v>
      </c>
      <c r="E132" s="49"/>
      <c r="F132" s="151">
        <v>160383</v>
      </c>
      <c r="G132" s="20" t="s">
        <v>153</v>
      </c>
    </row>
    <row r="133" spans="1:7" ht="15" x14ac:dyDescent="0.25">
      <c r="A133" s="25"/>
      <c r="B133" s="25"/>
      <c r="C133" s="17"/>
      <c r="D133" s="20" t="s">
        <v>172</v>
      </c>
      <c r="E133" s="49"/>
      <c r="F133" s="151">
        <v>15889</v>
      </c>
      <c r="G133" s="20" t="s">
        <v>153</v>
      </c>
    </row>
    <row r="134" spans="1:7" ht="15" x14ac:dyDescent="0.25">
      <c r="A134" s="25"/>
      <c r="B134" s="25"/>
      <c r="C134" s="17"/>
      <c r="D134" s="20" t="s">
        <v>173</v>
      </c>
      <c r="E134" s="49"/>
      <c r="F134" s="151">
        <v>7283</v>
      </c>
      <c r="G134" s="20" t="s">
        <v>153</v>
      </c>
    </row>
    <row r="135" spans="1:7" ht="15" x14ac:dyDescent="0.25">
      <c r="A135" s="25"/>
      <c r="B135" s="25"/>
      <c r="C135" s="17"/>
      <c r="D135" s="20" t="s">
        <v>174</v>
      </c>
      <c r="E135" s="49"/>
      <c r="F135" s="151">
        <v>50846</v>
      </c>
      <c r="G135" s="20" t="s">
        <v>153</v>
      </c>
    </row>
    <row r="136" spans="1:7" ht="15" x14ac:dyDescent="0.25">
      <c r="A136" s="25"/>
      <c r="B136" s="25"/>
      <c r="C136" s="17"/>
      <c r="D136" s="20" t="s">
        <v>175</v>
      </c>
      <c r="E136" s="49"/>
      <c r="F136" s="151">
        <v>4303</v>
      </c>
      <c r="G136" s="20" t="s">
        <v>153</v>
      </c>
    </row>
    <row r="137" spans="1:7" ht="15" x14ac:dyDescent="0.25">
      <c r="A137" s="25"/>
      <c r="B137" s="25"/>
      <c r="C137" s="17"/>
      <c r="D137" s="20" t="s">
        <v>176</v>
      </c>
      <c r="E137" s="49"/>
      <c r="F137" s="151">
        <f>F136+F134</f>
        <v>11586</v>
      </c>
      <c r="G137" s="20"/>
    </row>
    <row r="138" spans="1:7" ht="15" x14ac:dyDescent="0.25">
      <c r="A138" s="25"/>
      <c r="B138" s="25"/>
      <c r="C138" s="17"/>
      <c r="D138" s="20" t="s">
        <v>177</v>
      </c>
      <c r="E138" s="49"/>
      <c r="F138" s="223">
        <f>F137/1528</f>
        <v>7.582460732984293</v>
      </c>
      <c r="G138" s="20" t="s">
        <v>178</v>
      </c>
    </row>
    <row r="139" spans="1:7" ht="45" x14ac:dyDescent="0.25">
      <c r="A139" s="25"/>
      <c r="B139" s="25" t="s">
        <v>181</v>
      </c>
      <c r="C139" s="17" t="s">
        <v>426</v>
      </c>
      <c r="D139" s="19" t="s">
        <v>425</v>
      </c>
      <c r="E139" s="49"/>
      <c r="F139" s="151"/>
      <c r="G139" s="20"/>
    </row>
    <row r="140" spans="1:7" ht="15" x14ac:dyDescent="0.25">
      <c r="A140" s="25"/>
      <c r="D140" s="135" t="s">
        <v>427</v>
      </c>
      <c r="E140" s="128"/>
      <c r="F140" s="151">
        <f>F141+F142</f>
        <v>4440.5</v>
      </c>
      <c r="G140" s="23" t="s">
        <v>228</v>
      </c>
    </row>
    <row r="141" spans="1:7" ht="15" x14ac:dyDescent="0.25">
      <c r="A141" s="25"/>
      <c r="D141" s="136" t="s">
        <v>211</v>
      </c>
      <c r="E141" s="128"/>
      <c r="F141" s="224">
        <v>1738.5</v>
      </c>
      <c r="G141" s="23" t="s">
        <v>228</v>
      </c>
    </row>
    <row r="142" spans="1:7" ht="15" x14ac:dyDescent="0.25">
      <c r="A142" s="25"/>
      <c r="D142" s="136" t="s">
        <v>210</v>
      </c>
      <c r="E142" s="128"/>
      <c r="F142" s="224">
        <v>2702</v>
      </c>
      <c r="G142" s="23" t="s">
        <v>228</v>
      </c>
    </row>
    <row r="143" spans="1:7" ht="15.75" thickBot="1" x14ac:dyDescent="0.3">
      <c r="A143" s="25"/>
      <c r="B143" s="25"/>
      <c r="C143" s="17"/>
      <c r="D143" s="20"/>
      <c r="E143" s="138" t="s">
        <v>182</v>
      </c>
      <c r="F143" s="225">
        <f>SUM(F141:F142)</f>
        <v>4440.5</v>
      </c>
      <c r="G143" s="19" t="s">
        <v>228</v>
      </c>
    </row>
    <row r="144" spans="1:7" ht="15.75" thickTop="1" x14ac:dyDescent="0.25">
      <c r="A144" s="25"/>
      <c r="B144" s="25"/>
      <c r="C144" s="17"/>
      <c r="D144" s="19" t="s">
        <v>203</v>
      </c>
      <c r="E144" s="59"/>
      <c r="F144" s="224"/>
      <c r="G144" s="59"/>
    </row>
    <row r="145" spans="1:7" ht="15" x14ac:dyDescent="0.25">
      <c r="A145" s="25"/>
      <c r="B145" s="25"/>
      <c r="C145" s="17"/>
      <c r="D145" s="142" t="s">
        <v>183</v>
      </c>
      <c r="E145" s="20"/>
      <c r="F145" s="151"/>
      <c r="G145" s="20"/>
    </row>
    <row r="146" spans="1:7" ht="15" x14ac:dyDescent="0.25">
      <c r="A146" s="25"/>
      <c r="B146" s="25"/>
      <c r="C146" s="17" t="s">
        <v>436</v>
      </c>
      <c r="D146" s="20" t="s">
        <v>428</v>
      </c>
      <c r="E146" s="20"/>
      <c r="F146" s="151">
        <v>1644</v>
      </c>
      <c r="G146" s="20" t="s">
        <v>153</v>
      </c>
    </row>
    <row r="147" spans="1:7" ht="15" x14ac:dyDescent="0.25">
      <c r="A147" s="25"/>
      <c r="B147" s="25"/>
      <c r="C147" s="17"/>
      <c r="D147" s="20" t="s">
        <v>429</v>
      </c>
      <c r="E147" s="20"/>
      <c r="F147" s="151">
        <v>10480</v>
      </c>
      <c r="G147" s="20" t="s">
        <v>153</v>
      </c>
    </row>
    <row r="148" spans="1:7" ht="15" x14ac:dyDescent="0.25">
      <c r="A148" s="25"/>
      <c r="B148" s="25"/>
      <c r="C148" s="17"/>
      <c r="D148" s="20" t="s">
        <v>430</v>
      </c>
      <c r="E148" s="20"/>
      <c r="F148" s="151">
        <v>2480</v>
      </c>
      <c r="G148" s="20" t="s">
        <v>153</v>
      </c>
    </row>
    <row r="149" spans="1:7" ht="15" x14ac:dyDescent="0.25">
      <c r="A149" s="25"/>
      <c r="B149" s="25"/>
      <c r="C149" s="17"/>
      <c r="D149" s="20" t="s">
        <v>431</v>
      </c>
      <c r="E149" s="20"/>
      <c r="F149" s="151">
        <v>5</v>
      </c>
      <c r="G149" s="20" t="s">
        <v>153</v>
      </c>
    </row>
    <row r="150" spans="1:7" ht="15" x14ac:dyDescent="0.25">
      <c r="A150" s="25"/>
      <c r="B150" s="25"/>
      <c r="C150" s="17" t="s">
        <v>435</v>
      </c>
      <c r="D150" s="20" t="s">
        <v>428</v>
      </c>
      <c r="E150" s="20"/>
      <c r="F150" s="151">
        <f>6391+50</f>
        <v>6441</v>
      </c>
      <c r="G150" s="20" t="s">
        <v>153</v>
      </c>
    </row>
    <row r="151" spans="1:7" ht="15" x14ac:dyDescent="0.25">
      <c r="A151" s="25"/>
      <c r="B151" s="25"/>
      <c r="C151" s="17"/>
      <c r="D151" s="20" t="s">
        <v>432</v>
      </c>
      <c r="E151" s="20"/>
      <c r="F151" s="151">
        <f>8400+39033</f>
        <v>47433</v>
      </c>
      <c r="G151" s="20" t="s">
        <v>153</v>
      </c>
    </row>
    <row r="152" spans="1:7" ht="15" x14ac:dyDescent="0.25">
      <c r="A152" s="25"/>
      <c r="B152" s="25"/>
      <c r="C152" s="17"/>
      <c r="D152" s="20" t="s">
        <v>433</v>
      </c>
      <c r="E152" s="20"/>
      <c r="F152" s="151">
        <v>2480</v>
      </c>
      <c r="G152" s="20" t="s">
        <v>153</v>
      </c>
    </row>
    <row r="153" spans="1:7" ht="15" x14ac:dyDescent="0.25">
      <c r="A153" s="25"/>
      <c r="B153" s="25"/>
      <c r="C153" s="17"/>
      <c r="D153" s="20" t="s">
        <v>434</v>
      </c>
      <c r="E153" s="20"/>
      <c r="F153" s="151">
        <v>125</v>
      </c>
      <c r="G153" s="20" t="s">
        <v>153</v>
      </c>
    </row>
    <row r="154" spans="1:7" ht="15" x14ac:dyDescent="0.25">
      <c r="A154" s="25"/>
      <c r="B154" s="25"/>
      <c r="C154" s="17"/>
      <c r="D154" s="142" t="s">
        <v>184</v>
      </c>
      <c r="E154" s="20"/>
      <c r="F154" s="151"/>
      <c r="G154" s="20"/>
    </row>
    <row r="155" spans="1:7" ht="15" x14ac:dyDescent="0.25">
      <c r="A155" s="25"/>
      <c r="B155" s="25"/>
      <c r="C155" s="17" t="s">
        <v>207</v>
      </c>
      <c r="D155" s="20" t="s">
        <v>428</v>
      </c>
      <c r="E155" s="20"/>
      <c r="F155" s="151">
        <f>138+601+500+211</f>
        <v>1450</v>
      </c>
      <c r="G155" s="20" t="s">
        <v>153</v>
      </c>
    </row>
    <row r="156" spans="1:7" ht="15" x14ac:dyDescent="0.25">
      <c r="A156" s="25"/>
      <c r="B156" s="25"/>
      <c r="C156" s="17"/>
      <c r="D156" s="20" t="s">
        <v>429</v>
      </c>
      <c r="E156" s="20"/>
      <c r="F156" s="151">
        <f>2550+9970+5050</f>
        <v>17570</v>
      </c>
      <c r="G156" s="20" t="s">
        <v>153</v>
      </c>
    </row>
    <row r="157" spans="1:7" ht="15" x14ac:dyDescent="0.25">
      <c r="A157" s="25"/>
      <c r="B157" s="25"/>
      <c r="C157" s="17"/>
      <c r="D157" s="20" t="s">
        <v>431</v>
      </c>
      <c r="E157" s="20"/>
      <c r="F157" s="151">
        <v>5</v>
      </c>
      <c r="G157" s="20" t="s">
        <v>153</v>
      </c>
    </row>
    <row r="158" spans="1:7" ht="15" x14ac:dyDescent="0.25">
      <c r="A158" s="25"/>
      <c r="B158" s="25"/>
      <c r="C158" s="17"/>
      <c r="D158" s="20" t="s">
        <v>437</v>
      </c>
      <c r="E158" s="20"/>
      <c r="F158" s="151">
        <v>1750</v>
      </c>
      <c r="G158" s="20" t="s">
        <v>153</v>
      </c>
    </row>
    <row r="159" spans="1:7" ht="15" x14ac:dyDescent="0.25">
      <c r="A159" s="25"/>
      <c r="B159" s="25"/>
      <c r="C159" s="17" t="s">
        <v>208</v>
      </c>
      <c r="D159" s="20" t="s">
        <v>433</v>
      </c>
      <c r="E159" s="20"/>
      <c r="F159" s="151">
        <f>7510+400</f>
        <v>7910</v>
      </c>
      <c r="G159" s="20" t="s">
        <v>153</v>
      </c>
    </row>
    <row r="160" spans="1:7" ht="15" x14ac:dyDescent="0.25">
      <c r="A160" s="25"/>
      <c r="B160" s="25"/>
      <c r="C160" s="17"/>
      <c r="D160" s="20" t="s">
        <v>428</v>
      </c>
      <c r="E160" s="20"/>
      <c r="F160" s="151">
        <f>6790+1740+1030+15760+9237</f>
        <v>34557</v>
      </c>
      <c r="G160" s="20" t="s">
        <v>153</v>
      </c>
    </row>
    <row r="161" spans="1:7" ht="15" x14ac:dyDescent="0.25">
      <c r="A161" s="25"/>
      <c r="B161" s="25"/>
      <c r="C161" s="17"/>
      <c r="D161" s="20" t="s">
        <v>438</v>
      </c>
      <c r="E161" s="20"/>
      <c r="F161" s="151">
        <f>1+58.55</f>
        <v>59.55</v>
      </c>
      <c r="G161" s="20" t="s">
        <v>153</v>
      </c>
    </row>
    <row r="162" spans="1:7" ht="15" x14ac:dyDescent="0.25">
      <c r="A162" s="25"/>
      <c r="B162" s="25"/>
      <c r="C162" s="17"/>
      <c r="D162" s="20" t="s">
        <v>432</v>
      </c>
      <c r="E162" s="20"/>
      <c r="F162" s="151">
        <f>1820+46660+38670</f>
        <v>87150</v>
      </c>
      <c r="G162" s="20" t="s">
        <v>153</v>
      </c>
    </row>
    <row r="163" spans="1:7" ht="15" x14ac:dyDescent="0.25">
      <c r="A163" s="25"/>
      <c r="B163" s="25"/>
      <c r="C163" s="17"/>
      <c r="D163" s="20" t="s">
        <v>439</v>
      </c>
      <c r="E163" s="20"/>
      <c r="F163" s="151">
        <f>1520+2690</f>
        <v>4210</v>
      </c>
      <c r="G163" s="20" t="s">
        <v>153</v>
      </c>
    </row>
    <row r="164" spans="1:7" ht="15" x14ac:dyDescent="0.25">
      <c r="A164" s="25"/>
      <c r="B164" s="25"/>
      <c r="C164" s="17"/>
      <c r="D164" s="20" t="s">
        <v>440</v>
      </c>
      <c r="E164" s="20"/>
      <c r="F164" s="151">
        <v>3060</v>
      </c>
      <c r="G164" s="20" t="s">
        <v>153</v>
      </c>
    </row>
    <row r="165" spans="1:7" ht="15" x14ac:dyDescent="0.25">
      <c r="A165" s="25"/>
      <c r="B165" s="25"/>
      <c r="C165" s="17"/>
      <c r="D165" s="20" t="s">
        <v>431</v>
      </c>
      <c r="E165" s="20"/>
      <c r="F165" s="151">
        <f>17+6</f>
        <v>23</v>
      </c>
      <c r="G165" s="20" t="s">
        <v>153</v>
      </c>
    </row>
    <row r="166" spans="1:7" ht="15" x14ac:dyDescent="0.25">
      <c r="A166" s="25"/>
      <c r="B166" s="25"/>
      <c r="C166" s="17"/>
      <c r="D166" s="20" t="s">
        <v>441</v>
      </c>
      <c r="E166" s="20"/>
      <c r="F166" s="151">
        <f>61+1040</f>
        <v>1101</v>
      </c>
      <c r="G166" s="20" t="s">
        <v>153</v>
      </c>
    </row>
    <row r="167" spans="1:7" ht="15" x14ac:dyDescent="0.25">
      <c r="A167" s="25"/>
      <c r="B167" s="25"/>
      <c r="C167" s="17"/>
      <c r="D167" s="20" t="s">
        <v>434</v>
      </c>
      <c r="E167" s="20"/>
      <c r="F167" s="151">
        <v>6668</v>
      </c>
      <c r="G167" s="20" t="s">
        <v>153</v>
      </c>
    </row>
    <row r="168" spans="1:7" ht="15" x14ac:dyDescent="0.25">
      <c r="A168" s="25"/>
      <c r="B168" s="25"/>
      <c r="C168" s="17"/>
      <c r="D168" s="142" t="s">
        <v>461</v>
      </c>
      <c r="E168" s="20"/>
      <c r="F168" s="151"/>
      <c r="G168" s="20"/>
    </row>
    <row r="169" spans="1:7" ht="15" x14ac:dyDescent="0.25">
      <c r="A169" s="25"/>
      <c r="B169" s="25"/>
      <c r="C169" s="17" t="s">
        <v>207</v>
      </c>
      <c r="D169" s="20" t="s">
        <v>434</v>
      </c>
      <c r="E169" s="20"/>
      <c r="F169" s="151">
        <v>575</v>
      </c>
      <c r="G169" s="20" t="s">
        <v>153</v>
      </c>
    </row>
    <row r="170" spans="1:7" ht="15" x14ac:dyDescent="0.25">
      <c r="A170" s="25"/>
      <c r="B170" s="25"/>
      <c r="C170" s="17" t="s">
        <v>208</v>
      </c>
      <c r="D170" s="20" t="s">
        <v>428</v>
      </c>
      <c r="E170" s="20"/>
      <c r="F170" s="151">
        <v>12052</v>
      </c>
      <c r="G170" s="20" t="s">
        <v>153</v>
      </c>
    </row>
    <row r="171" spans="1:7" ht="15" x14ac:dyDescent="0.25">
      <c r="A171" s="25"/>
      <c r="B171" s="25"/>
      <c r="C171" s="17"/>
      <c r="D171" s="20" t="s">
        <v>432</v>
      </c>
      <c r="E171" s="20"/>
      <c r="F171" s="151">
        <v>21450</v>
      </c>
      <c r="G171" s="20" t="s">
        <v>153</v>
      </c>
    </row>
    <row r="172" spans="1:7" ht="15" x14ac:dyDescent="0.25">
      <c r="A172" s="25"/>
      <c r="B172" s="25"/>
      <c r="C172" s="17"/>
      <c r="D172" s="20" t="s">
        <v>431</v>
      </c>
      <c r="E172" s="20"/>
      <c r="F172" s="151">
        <v>43</v>
      </c>
      <c r="G172" s="20" t="s">
        <v>153</v>
      </c>
    </row>
    <row r="173" spans="1:7" ht="15" x14ac:dyDescent="0.25">
      <c r="A173" s="25"/>
      <c r="B173" s="25"/>
      <c r="C173" s="17"/>
      <c r="D173" s="145" t="s">
        <v>442</v>
      </c>
      <c r="E173" s="20"/>
      <c r="F173" s="151">
        <v>25.15</v>
      </c>
      <c r="G173" s="20" t="s">
        <v>153</v>
      </c>
    </row>
    <row r="174" spans="1:7" ht="15" x14ac:dyDescent="0.25">
      <c r="A174" s="25"/>
      <c r="B174" s="25"/>
      <c r="C174" s="17"/>
      <c r="D174" s="20" t="s">
        <v>434</v>
      </c>
      <c r="E174" s="20"/>
      <c r="F174" s="151">
        <v>2</v>
      </c>
      <c r="G174" s="20" t="s">
        <v>153</v>
      </c>
    </row>
    <row r="175" spans="1:7" ht="15" x14ac:dyDescent="0.25">
      <c r="A175" s="25"/>
      <c r="B175" s="25"/>
      <c r="C175" s="17"/>
      <c r="D175" s="142" t="s">
        <v>185</v>
      </c>
      <c r="E175" s="20"/>
      <c r="F175" s="151"/>
      <c r="G175" s="20"/>
    </row>
    <row r="176" spans="1:7" ht="15" x14ac:dyDescent="0.25">
      <c r="A176" s="25"/>
      <c r="B176" s="25"/>
      <c r="C176" s="17" t="s">
        <v>207</v>
      </c>
      <c r="D176" s="145" t="s">
        <v>429</v>
      </c>
      <c r="E176" s="20"/>
      <c r="F176" s="151">
        <v>24830</v>
      </c>
      <c r="G176" s="20" t="s">
        <v>153</v>
      </c>
    </row>
    <row r="177" spans="1:8" ht="15" x14ac:dyDescent="0.25">
      <c r="A177" s="25"/>
      <c r="B177" s="25"/>
      <c r="C177" s="17" t="s">
        <v>209</v>
      </c>
      <c r="D177" s="20" t="s">
        <v>443</v>
      </c>
      <c r="E177" s="20"/>
      <c r="F177" s="151">
        <v>7500</v>
      </c>
      <c r="G177" s="20" t="s">
        <v>153</v>
      </c>
      <c r="H177" s="211"/>
    </row>
    <row r="178" spans="1:8" ht="15" x14ac:dyDescent="0.25">
      <c r="A178" s="25"/>
      <c r="B178" s="25"/>
      <c r="C178" s="17" t="s">
        <v>208</v>
      </c>
      <c r="D178" s="20" t="s">
        <v>428</v>
      </c>
      <c r="E178" s="20"/>
      <c r="F178" s="151">
        <f>9111+489+3</f>
        <v>9603</v>
      </c>
      <c r="G178" s="20" t="s">
        <v>153</v>
      </c>
    </row>
    <row r="179" spans="1:8" ht="15" x14ac:dyDescent="0.25">
      <c r="A179" s="25"/>
      <c r="B179" s="25"/>
      <c r="C179" s="17"/>
      <c r="D179" s="20" t="s">
        <v>432</v>
      </c>
      <c r="E179" s="20"/>
      <c r="F179" s="151">
        <f>3400+2050</f>
        <v>5450</v>
      </c>
      <c r="G179" s="20" t="s">
        <v>153</v>
      </c>
    </row>
    <row r="180" spans="1:8" ht="15" x14ac:dyDescent="0.25">
      <c r="A180" s="25"/>
      <c r="B180" s="25"/>
      <c r="C180" s="17"/>
      <c r="D180" s="20" t="s">
        <v>439</v>
      </c>
      <c r="E180" s="20"/>
      <c r="F180" s="151">
        <v>5970</v>
      </c>
      <c r="G180" s="20" t="s">
        <v>153</v>
      </c>
    </row>
    <row r="181" spans="1:8" ht="15" x14ac:dyDescent="0.25">
      <c r="A181" s="25"/>
      <c r="B181" s="25"/>
      <c r="C181" s="17"/>
      <c r="D181" s="20"/>
      <c r="E181" s="20"/>
      <c r="F181" s="151"/>
      <c r="G181" s="20"/>
    </row>
    <row r="182" spans="1:8" ht="15" x14ac:dyDescent="0.25">
      <c r="A182" s="25"/>
      <c r="B182" s="25"/>
      <c r="C182" s="17"/>
      <c r="D182" s="142" t="s">
        <v>458</v>
      </c>
      <c r="E182" s="20"/>
      <c r="F182" s="151"/>
      <c r="G182" s="20"/>
    </row>
    <row r="183" spans="1:8" ht="15" x14ac:dyDescent="0.25">
      <c r="A183" s="25"/>
      <c r="B183" s="25"/>
      <c r="C183" s="17" t="s">
        <v>207</v>
      </c>
      <c r="D183" s="145" t="s">
        <v>431</v>
      </c>
      <c r="E183" s="20"/>
      <c r="F183" s="151">
        <v>568</v>
      </c>
      <c r="G183" s="20" t="s">
        <v>153</v>
      </c>
    </row>
    <row r="184" spans="1:8" ht="15" x14ac:dyDescent="0.25">
      <c r="A184" s="25"/>
      <c r="B184" s="25"/>
      <c r="C184" s="17"/>
      <c r="D184" s="20" t="s">
        <v>444</v>
      </c>
      <c r="E184" s="20"/>
      <c r="F184" s="151">
        <v>3320</v>
      </c>
      <c r="G184" s="20" t="s">
        <v>153</v>
      </c>
    </row>
    <row r="185" spans="1:8" ht="15" x14ac:dyDescent="0.25">
      <c r="A185" s="25"/>
      <c r="B185" s="25"/>
      <c r="C185" s="17"/>
      <c r="D185" s="20" t="s">
        <v>437</v>
      </c>
      <c r="E185" s="20"/>
      <c r="F185" s="151">
        <v>6230</v>
      </c>
      <c r="G185" s="20" t="s">
        <v>153</v>
      </c>
    </row>
    <row r="186" spans="1:8" ht="15" x14ac:dyDescent="0.25">
      <c r="A186" s="25"/>
      <c r="B186" s="25"/>
      <c r="C186" s="17"/>
      <c r="D186" s="20" t="s">
        <v>428</v>
      </c>
      <c r="E186" s="55"/>
      <c r="F186" s="151">
        <v>7034</v>
      </c>
      <c r="G186" s="20" t="s">
        <v>153</v>
      </c>
    </row>
    <row r="187" spans="1:8" ht="15" x14ac:dyDescent="0.25">
      <c r="A187" s="25"/>
      <c r="B187" s="25"/>
      <c r="C187" s="17" t="s">
        <v>208</v>
      </c>
      <c r="D187" s="99" t="s">
        <v>431</v>
      </c>
      <c r="E187" s="55"/>
      <c r="F187" s="167">
        <v>48</v>
      </c>
      <c r="G187" s="20" t="s">
        <v>153</v>
      </c>
    </row>
    <row r="188" spans="1:8" ht="15" x14ac:dyDescent="0.25">
      <c r="A188" s="25"/>
      <c r="B188" s="25"/>
      <c r="C188" s="17"/>
      <c r="D188" s="99" t="s">
        <v>434</v>
      </c>
      <c r="E188" s="55"/>
      <c r="F188" s="167">
        <v>16210</v>
      </c>
      <c r="G188" s="20" t="s">
        <v>153</v>
      </c>
    </row>
    <row r="189" spans="1:8" ht="15" x14ac:dyDescent="0.25">
      <c r="A189" s="25"/>
      <c r="B189" s="25"/>
      <c r="C189" s="17"/>
      <c r="D189" s="99" t="s">
        <v>441</v>
      </c>
      <c r="E189" s="55"/>
      <c r="F189" s="167">
        <v>4700</v>
      </c>
      <c r="G189" s="20" t="s">
        <v>153</v>
      </c>
    </row>
    <row r="190" spans="1:8" ht="15" x14ac:dyDescent="0.25">
      <c r="A190" s="25"/>
      <c r="B190" s="25"/>
      <c r="C190" s="17"/>
      <c r="D190" s="99" t="s">
        <v>428</v>
      </c>
      <c r="E190" s="55"/>
      <c r="F190" s="167">
        <v>103300</v>
      </c>
      <c r="G190" s="20" t="s">
        <v>153</v>
      </c>
    </row>
    <row r="191" spans="1:8" ht="15" x14ac:dyDescent="0.25">
      <c r="A191" s="25"/>
      <c r="B191" s="25"/>
      <c r="C191" s="17"/>
      <c r="D191" s="99" t="s">
        <v>432</v>
      </c>
      <c r="E191" s="55"/>
      <c r="F191" s="167">
        <f>34280+209795</f>
        <v>244075</v>
      </c>
      <c r="G191" s="20" t="s">
        <v>153</v>
      </c>
    </row>
    <row r="192" spans="1:8" ht="15" x14ac:dyDescent="0.25">
      <c r="A192" s="25"/>
      <c r="B192" s="25"/>
      <c r="C192" s="17"/>
      <c r="D192" s="99" t="s">
        <v>439</v>
      </c>
      <c r="E192" s="55"/>
      <c r="F192" s="167">
        <v>46700</v>
      </c>
      <c r="G192" s="20" t="s">
        <v>153</v>
      </c>
    </row>
    <row r="193" spans="1:7" ht="15" x14ac:dyDescent="0.25">
      <c r="A193" s="25"/>
      <c r="B193" s="25"/>
      <c r="C193" s="17"/>
      <c r="D193" s="99" t="s">
        <v>440</v>
      </c>
      <c r="E193" s="55"/>
      <c r="F193" s="167">
        <v>1800</v>
      </c>
      <c r="G193" s="20" t="s">
        <v>153</v>
      </c>
    </row>
    <row r="194" spans="1:7" ht="15" x14ac:dyDescent="0.25">
      <c r="A194" s="25"/>
      <c r="B194" s="25"/>
      <c r="C194" s="17"/>
      <c r="D194" s="99" t="s">
        <v>433</v>
      </c>
      <c r="E194" s="55"/>
      <c r="F194" s="167">
        <v>13770</v>
      </c>
      <c r="G194" s="20" t="s">
        <v>153</v>
      </c>
    </row>
    <row r="195" spans="1:7" ht="15.75" thickBot="1" x14ac:dyDescent="0.3">
      <c r="A195" s="25"/>
      <c r="B195" s="25"/>
      <c r="C195" s="17"/>
      <c r="D195" s="99"/>
      <c r="E195" s="138" t="s">
        <v>182</v>
      </c>
      <c r="F195" s="168">
        <f>SUM(F146:F194)</f>
        <v>771856.7</v>
      </c>
      <c r="G195" s="19" t="s">
        <v>153</v>
      </c>
    </row>
    <row r="196" spans="1:7" ht="15.75" thickTop="1" x14ac:dyDescent="0.25">
      <c r="A196" s="25"/>
      <c r="B196" s="25"/>
      <c r="C196" s="17"/>
      <c r="D196" s="20"/>
      <c r="E196" s="59"/>
      <c r="F196" s="224"/>
      <c r="G196" s="59"/>
    </row>
    <row r="197" spans="1:7" ht="30" x14ac:dyDescent="0.25">
      <c r="A197" s="25"/>
      <c r="B197" s="25" t="s">
        <v>186</v>
      </c>
      <c r="C197" s="17" t="s">
        <v>446</v>
      </c>
      <c r="D197" s="50" t="s">
        <v>445</v>
      </c>
      <c r="E197" s="148" t="s">
        <v>187</v>
      </c>
      <c r="F197" s="148">
        <f>F200+F201+F202+F203+F207</f>
        <v>23</v>
      </c>
      <c r="G197" s="20" t="s">
        <v>153</v>
      </c>
    </row>
    <row r="198" spans="1:7" ht="15" x14ac:dyDescent="0.25">
      <c r="A198" s="25"/>
      <c r="B198" s="25"/>
      <c r="C198" s="17"/>
      <c r="D198" s="50"/>
      <c r="E198" s="148" t="s">
        <v>189</v>
      </c>
      <c r="F198" s="148">
        <f>F204+F205</f>
        <v>7.5</v>
      </c>
      <c r="G198" s="20" t="s">
        <v>153</v>
      </c>
    </row>
    <row r="199" spans="1:7" ht="15" x14ac:dyDescent="0.25">
      <c r="A199" s="25"/>
      <c r="B199" s="25"/>
      <c r="C199" s="17"/>
      <c r="D199" s="50"/>
      <c r="E199" s="148" t="s">
        <v>188</v>
      </c>
      <c r="F199" s="148">
        <f>F206</f>
        <v>2</v>
      </c>
      <c r="G199" s="20" t="s">
        <v>167</v>
      </c>
    </row>
    <row r="200" spans="1:7" ht="15" x14ac:dyDescent="0.25">
      <c r="A200" s="25"/>
      <c r="B200" s="25"/>
      <c r="C200" s="17"/>
      <c r="D200" s="232" t="s">
        <v>472</v>
      </c>
      <c r="E200" s="226" t="s">
        <v>187</v>
      </c>
      <c r="F200" s="226">
        <v>4</v>
      </c>
      <c r="G200" s="226" t="s">
        <v>180</v>
      </c>
    </row>
    <row r="201" spans="1:7" ht="15" x14ac:dyDescent="0.25">
      <c r="A201" s="25"/>
      <c r="B201" s="25"/>
      <c r="C201" s="17"/>
      <c r="D201" s="50"/>
      <c r="E201" s="226" t="s">
        <v>187</v>
      </c>
      <c r="F201" s="226">
        <v>7</v>
      </c>
      <c r="G201" s="226" t="s">
        <v>163</v>
      </c>
    </row>
    <row r="202" spans="1:7" ht="15" x14ac:dyDescent="0.25">
      <c r="A202" s="25"/>
      <c r="B202" s="25"/>
      <c r="C202" s="17"/>
      <c r="D202" s="50"/>
      <c r="E202" s="226" t="s">
        <v>465</v>
      </c>
      <c r="F202" s="226">
        <v>3</v>
      </c>
      <c r="G202" s="226" t="s">
        <v>474</v>
      </c>
    </row>
    <row r="203" spans="1:7" ht="15" x14ac:dyDescent="0.25">
      <c r="A203" s="25"/>
      <c r="B203" s="25"/>
      <c r="C203" s="17"/>
      <c r="D203" s="50"/>
      <c r="E203" s="226" t="s">
        <v>187</v>
      </c>
      <c r="F203" s="226">
        <v>8</v>
      </c>
      <c r="G203" s="226" t="s">
        <v>466</v>
      </c>
    </row>
    <row r="204" spans="1:7" ht="15" x14ac:dyDescent="0.25">
      <c r="A204" s="25"/>
      <c r="B204" s="25"/>
      <c r="C204" s="17"/>
      <c r="D204" s="50"/>
      <c r="E204" s="226" t="s">
        <v>189</v>
      </c>
      <c r="F204" s="226">
        <v>4.5</v>
      </c>
      <c r="G204" s="226" t="s">
        <v>154</v>
      </c>
    </row>
    <row r="205" spans="1:7" ht="15" x14ac:dyDescent="0.25">
      <c r="A205" s="25"/>
      <c r="B205" s="25"/>
      <c r="C205" s="17"/>
      <c r="D205" s="50"/>
      <c r="E205" s="226" t="s">
        <v>189</v>
      </c>
      <c r="F205" s="226">
        <v>3</v>
      </c>
      <c r="G205" s="226" t="s">
        <v>161</v>
      </c>
    </row>
    <row r="206" spans="1:7" ht="15" x14ac:dyDescent="0.25">
      <c r="A206" s="25"/>
      <c r="B206" s="25"/>
      <c r="C206" s="17"/>
      <c r="D206" s="50"/>
      <c r="E206" s="226" t="s">
        <v>188</v>
      </c>
      <c r="F206" s="226">
        <v>2</v>
      </c>
      <c r="G206" s="226" t="s">
        <v>161</v>
      </c>
    </row>
    <row r="207" spans="1:7" ht="15" x14ac:dyDescent="0.25">
      <c r="A207" s="25"/>
      <c r="B207" s="25"/>
      <c r="C207" s="17"/>
      <c r="D207" s="50"/>
      <c r="E207" s="226" t="s">
        <v>187</v>
      </c>
      <c r="F207" s="226">
        <v>1</v>
      </c>
      <c r="G207" s="226" t="s">
        <v>473</v>
      </c>
    </row>
    <row r="208" spans="1:7" ht="15" x14ac:dyDescent="0.25">
      <c r="A208" s="25"/>
      <c r="B208" s="25"/>
      <c r="C208" s="17"/>
      <c r="D208" s="50" t="s">
        <v>449</v>
      </c>
      <c r="E208" s="32" t="s">
        <v>200</v>
      </c>
      <c r="F208" s="178">
        <v>106</v>
      </c>
      <c r="G208" s="32" t="s">
        <v>73</v>
      </c>
    </row>
    <row r="209" spans="1:7" ht="15" x14ac:dyDescent="0.25">
      <c r="A209" s="25"/>
      <c r="B209" s="25"/>
      <c r="C209" s="17"/>
      <c r="D209" s="50" t="s">
        <v>448</v>
      </c>
      <c r="E209" s="32" t="s">
        <v>190</v>
      </c>
      <c r="F209" s="179">
        <v>156</v>
      </c>
      <c r="G209" s="32" t="s">
        <v>73</v>
      </c>
    </row>
    <row r="210" spans="1:7" ht="26.25" x14ac:dyDescent="0.25">
      <c r="A210" s="25"/>
      <c r="B210" s="25"/>
      <c r="C210" s="17"/>
      <c r="D210" s="50" t="s">
        <v>447</v>
      </c>
      <c r="E210" s="19" t="s">
        <v>213</v>
      </c>
      <c r="F210" s="231">
        <f>F212+F213+F211</f>
        <v>450500</v>
      </c>
      <c r="G210" s="19" t="s">
        <v>153</v>
      </c>
    </row>
    <row r="211" spans="1:7" ht="15" x14ac:dyDescent="0.25">
      <c r="A211" s="25"/>
      <c r="B211" s="25"/>
      <c r="C211" s="17"/>
      <c r="D211" s="139" t="s">
        <v>202</v>
      </c>
      <c r="E211" s="20" t="s">
        <v>191</v>
      </c>
      <c r="F211" s="151">
        <f>49500+114000</f>
        <v>163500</v>
      </c>
      <c r="G211" s="19" t="s">
        <v>153</v>
      </c>
    </row>
    <row r="212" spans="1:7" ht="15" x14ac:dyDescent="0.25">
      <c r="A212" s="25"/>
      <c r="B212" s="25"/>
      <c r="C212" s="17"/>
      <c r="D212" s="139" t="s">
        <v>165</v>
      </c>
      <c r="E212" s="20" t="s">
        <v>191</v>
      </c>
      <c r="F212" s="151">
        <v>113500</v>
      </c>
      <c r="G212" s="20" t="s">
        <v>153</v>
      </c>
    </row>
    <row r="213" spans="1:7" ht="15" x14ac:dyDescent="0.25">
      <c r="A213" s="25"/>
      <c r="B213" s="25"/>
      <c r="C213" s="17"/>
      <c r="D213" s="139" t="s">
        <v>201</v>
      </c>
      <c r="E213" s="20" t="s">
        <v>191</v>
      </c>
      <c r="F213" s="151">
        <v>173500</v>
      </c>
      <c r="G213" s="20" t="s">
        <v>153</v>
      </c>
    </row>
    <row r="214" spans="1:7" ht="59.25" customHeight="1" x14ac:dyDescent="0.25">
      <c r="A214" s="25"/>
      <c r="B214" s="25" t="s">
        <v>192</v>
      </c>
      <c r="C214" s="17" t="s">
        <v>451</v>
      </c>
      <c r="D214" s="288" t="s">
        <v>450</v>
      </c>
      <c r="E214" s="288"/>
      <c r="F214" s="288"/>
      <c r="G214" s="288"/>
    </row>
    <row r="215" spans="1:7" x14ac:dyDescent="0.2">
      <c r="A215" s="83"/>
      <c r="B215" s="83"/>
      <c r="C215" s="83"/>
      <c r="D215" s="83"/>
      <c r="E215" s="199"/>
      <c r="F215" s="200"/>
      <c r="G215" s="200"/>
    </row>
    <row r="216" spans="1:7" x14ac:dyDescent="0.2">
      <c r="A216" s="83"/>
      <c r="B216" s="83"/>
      <c r="C216" s="83"/>
      <c r="D216" s="83"/>
      <c r="E216" s="199"/>
      <c r="F216" s="200"/>
      <c r="G216" s="200"/>
    </row>
    <row r="217" spans="1:7" ht="89.25" x14ac:dyDescent="0.2">
      <c r="A217" s="83"/>
      <c r="B217" s="83"/>
      <c r="C217" s="50" t="s">
        <v>195</v>
      </c>
      <c r="D217" s="198" t="s">
        <v>452</v>
      </c>
      <c r="E217" s="199"/>
      <c r="F217" s="200"/>
      <c r="G217" s="200"/>
    </row>
    <row r="218" spans="1:7" x14ac:dyDescent="0.2">
      <c r="A218" s="80"/>
      <c r="B218" s="80"/>
      <c r="C218" s="80"/>
      <c r="D218" s="80"/>
      <c r="E218" s="82"/>
      <c r="F218" s="80"/>
      <c r="G218" s="80"/>
    </row>
  </sheetData>
  <mergeCells count="11">
    <mergeCell ref="B3:G3"/>
    <mergeCell ref="D214:G214"/>
    <mergeCell ref="B4:C4"/>
    <mergeCell ref="D2:G2"/>
    <mergeCell ref="A1:C2"/>
    <mergeCell ref="C69:C74"/>
    <mergeCell ref="C75:C81"/>
    <mergeCell ref="C82:C88"/>
    <mergeCell ref="C89:C95"/>
    <mergeCell ref="C96:C102"/>
    <mergeCell ref="C103:C112"/>
  </mergeCells>
  <phoneticPr fontId="0" type="noConversion"/>
  <printOptions gridLinesSet="0"/>
  <pageMargins left="1.1811023622047245" right="0.74803149606299213" top="0.98425196850393704" bottom="0.98425196850393704" header="0.51181102362204722" footer="0.51181102362204722"/>
  <pageSetup paperSize="9" scale="19" firstPageNumber="6" orientation="portrait" blackAndWhite="1" r:id="rId1"/>
  <headerFooter alignWithMargins="0">
    <oddHeader>&amp;C&amp;A</oddHeader>
    <oddFooter>&amp;L&amp;9&amp;F&amp;C&amp;P</oddFooter>
  </headerFooter>
  <rowBreaks count="8" manualBreakCount="8">
    <brk id="249" max="8" man="1"/>
    <brk id="300" max="8" man="1"/>
    <brk id="363" max="8" man="1"/>
    <brk id="446" max="8" man="1"/>
    <brk id="494" max="8" man="1"/>
    <brk id="547" max="8" man="1"/>
    <brk id="626" min="1" max="8" man="1"/>
    <brk id="683"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4E066BB9B0E045B4045F46E6DA4FBB" ma:contentTypeVersion="16" ma:contentTypeDescription="Create a new document." ma:contentTypeScope="" ma:versionID="d71f5a76c3b67a46638ecbc1fb404f89">
  <xsd:schema xmlns:xsd="http://www.w3.org/2001/XMLSchema" xmlns:xs="http://www.w3.org/2001/XMLSchema" xmlns:p="http://schemas.microsoft.com/office/2006/metadata/properties" xmlns:ns2="2c01e033-d34a-412d-840b-92cfd40fe4b5" xmlns:ns3="7db6dd1b-4037-48d3-9f1e-34c4ae4f10ec" targetNamespace="http://schemas.microsoft.com/office/2006/metadata/properties" ma:root="true" ma:fieldsID="6747a2d4d2df399f8fd6d80b07ff95a1" ns2:_="" ns3:_="">
    <xsd:import namespace="2c01e033-d34a-412d-840b-92cfd40fe4b5"/>
    <xsd:import namespace="7db6dd1b-4037-48d3-9f1e-34c4ae4f10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1e033-d34a-412d-840b-92cfd40fe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797c51-7666-4bce-a03c-ebbf52ba6c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b6dd1b-4037-48d3-9f1e-34c4ae4f10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73c8de-52c5-40b3-81b9-a216da1cda62}" ma:internalName="TaxCatchAll" ma:showField="CatchAllData" ma:web="7db6dd1b-4037-48d3-9f1e-34c4ae4f1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b6dd1b-4037-48d3-9f1e-34c4ae4f10ec" xsi:nil="true"/>
    <lcf76f155ced4ddcb4097134ff3c332f xmlns="2c01e033-d34a-412d-840b-92cfd40fe4b5">
      <Terms xmlns="http://schemas.microsoft.com/office/infopath/2007/PartnerControls"/>
    </lcf76f155ced4ddcb4097134ff3c332f>
    <SharedWithUsers xmlns="7db6dd1b-4037-48d3-9f1e-34c4ae4f10ec">
      <UserInfo>
        <DisplayName>Silja Baldvinsdóttir</DisplayName>
        <AccountId>304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23F11-8D09-4080-966D-C52E976CD869}">
  <ds:schemaRefs>
    <ds:schemaRef ds:uri="http://schemas.microsoft.com/office/2006/metadata/longProperties"/>
  </ds:schemaRefs>
</ds:datastoreItem>
</file>

<file path=customXml/itemProps2.xml><?xml version="1.0" encoding="utf-8"?>
<ds:datastoreItem xmlns:ds="http://schemas.openxmlformats.org/officeDocument/2006/customXml" ds:itemID="{1053FA78-DE45-46F2-92D1-ACF86AD7F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1e033-d34a-412d-840b-92cfd40fe4b5"/>
    <ds:schemaRef ds:uri="7db6dd1b-4037-48d3-9f1e-34c4ae4f1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F1B60-5076-4986-854E-C7B9AE9363B3}">
  <ds:schemaRefs>
    <ds:schemaRef ds:uri="http://purl.org/dc/elements/1.1/"/>
    <ds:schemaRef ds:uri="http://schemas.microsoft.com/office/2006/metadata/properties"/>
    <ds:schemaRef ds:uri="f5796ec9-ba52-4cee-a87d-3146c5d8095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7db6dd1b-4037-48d3-9f1e-34c4ae4f10ec"/>
    <ds:schemaRef ds:uri="2c01e033-d34a-412d-840b-92cfd40fe4b5"/>
  </ds:schemaRefs>
</ds:datastoreItem>
</file>

<file path=customXml/itemProps4.xml><?xml version="1.0" encoding="utf-8"?>
<ds:datastoreItem xmlns:ds="http://schemas.openxmlformats.org/officeDocument/2006/customXml" ds:itemID="{F36D9FD3-33E6-4BEE-9C7F-941FCF14D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Forsíða front page</vt:lpstr>
      <vt:lpstr>CEO statement</vt:lpstr>
      <vt:lpstr>Revision letter EY</vt:lpstr>
      <vt:lpstr>Almennt General</vt:lpstr>
      <vt:lpstr>Eldisiðnaður Aquaculture</vt:lpstr>
      <vt:lpstr>'Almennt General'!Print_Area</vt:lpstr>
      <vt:lpstr>'Eldisiðnaður Aquaculture'!Print_Area</vt:lpstr>
      <vt:lpstr>'Forsíða 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Grænt bókhald Arnarlax - Fjarðalax</dc:title>
  <dc:subject/>
  <dc:creator>Þorsteinn Marinósson</dc:creator>
  <cp:keywords/>
  <dc:description/>
  <cp:lastModifiedBy>Silja Baldvinsdóttir</cp:lastModifiedBy>
  <cp:revision/>
  <dcterms:created xsi:type="dcterms:W3CDTF">1997-12-12T14:35:31Z</dcterms:created>
  <dcterms:modified xsi:type="dcterms:W3CDTF">2022-08-15T14:17:25Z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Silja Baldvinsdóttir</vt:lpwstr>
  </property>
  <property fmtid="{D5CDD505-2E9C-101B-9397-08002B2CF9AE}" pid="3" name="SharedWithUsers">
    <vt:lpwstr>304;#Silja Baldvinsdóttir</vt:lpwstr>
  </property>
  <property fmtid="{D5CDD505-2E9C-101B-9397-08002B2CF9AE}" pid="4" name="ContentTypeId">
    <vt:lpwstr>0x010100254E066BB9B0E045B4045F46E6DA4FBB</vt:lpwstr>
  </property>
  <property fmtid="{D5CDD505-2E9C-101B-9397-08002B2CF9AE}" pid="5" name="MediaServiceImageTags">
    <vt:lpwstr/>
  </property>
</Properties>
</file>